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I:\GESTION\DATOS\maternidad, paternidad y excedencias\primer trimestre\1 trimestre 2023\"/>
    </mc:Choice>
  </mc:AlternateContent>
  <xr:revisionPtr revIDLastSave="0" documentId="8_{A58AFEBD-7C5E-4BE8-8907-1AAB4B279D57}" xr6:coauthVersionLast="47" xr6:coauthVersionMax="47" xr10:uidLastSave="{00000000-0000-0000-0000-000000000000}"/>
  <bookViews>
    <workbookView xWindow="-20610" yWindow="-135" windowWidth="20730" windowHeight="11310" activeTab="1"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Excedencias (2)" sheetId="10" state="hidden" r:id="rId8"/>
    <sheet name="Total y Variación interanual" sheetId="8" state="hidden" r:id="rId9"/>
    <sheet name="Excedencias por CC.AA" sheetId="9" state="hidden" r:id="rId10"/>
  </sheets>
  <externalReferences>
    <externalReference r:id="rId11"/>
    <externalReference r:id="rId12"/>
    <externalReference r:id="rId13"/>
    <externalReference r:id="rId14"/>
    <externalReference r:id="rId15"/>
    <externalReference r:id="rId16"/>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7">'Excedencias (2)'!$A$1:$E$47</definedName>
    <definedName name="_xlnm.Print_Area" localSheetId="9">'Excedencias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8">'Total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G80" i="7" l="1"/>
  <c r="E80"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<sst xmlns="http://schemas.openxmlformats.org/spreadsheetml/2006/main" count="256" uniqueCount="111">
  <si>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</si>
  <si>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</si>
  <si>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</si>
  <si>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</si>
  <si>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</si>
  <si>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</si>
  <si>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</si>
  <si>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</si>
  <si>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</si>
  <si>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</si>
  <si>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</si>
  <si>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</si>
  <si>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DURACIÓN MEDIA DE LOS PROCESOS PARA EL PRIMER PROGENITOR EN LOS SUPUESTOS DE MATERNIDAD BIOLÓGICA (2)</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</si>
  <si>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</si>
  <si>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</si>
  <si>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</si>
  <si>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</si>
  <si>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</si>
  <si>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</si>
  <si>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</si>
  <si>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</si>
  <si>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</si>
  <si>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</si>
  <si>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</si>
  <si>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</si>
  <si>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</si>
  <si>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</si>
  <si>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</si>
  <si>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</si>
  <si>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</si>
  <si>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</si>
  <si>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</si>
  <si>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</si>
  <si>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</si>
  <si>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</si>
  <si>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</si>
  <si>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</si>
  <si>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</si>
  <si>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</si>
  <si>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</si>
  <si>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</si>
  <si>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</si>
  <si>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</si>
  <si>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</si>
  <si>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</si>
  <si>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</si>
  <si>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</si>
  <si>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</si>
  <si>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</si>
  <si>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</si>
  <si>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</si>
  <si>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</si>
  <si>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</si>
  <si>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</si>
  <si>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</si>
  <si>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</si>
  <si>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</si>
  <si>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</si>
  <si>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</si>
  <si>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</si>
  <si>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</si>
  <si>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</si>
  <si>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</si>
  <si>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</si>
  <si>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</si>
  <si>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</si>
  <si>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</si>
  <si>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</si>
  <si>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</si>
  <si>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</si>
  <si>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</si>
  <si>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</si>
  <si>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</si>
  <si>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</si>
  <si>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</si>
  <si>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</si>
  <si>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</si>
  <si>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t>TOTAL PRESTACIONES</t>
  </si>
  <si>
    <t>Número total de Excedencias</t>
  </si>
  <si>
    <t>Número total de Prestaciones</t>
  </si>
  <si>
    <t>ENERO - MARZO 2022</t>
  </si>
  <si>
    <r>
      <t xml:space="preserve">COMPARACIÓN 2021/2022 </t>
    </r>
    <r>
      <rPr>
        <sz val="14"/>
        <rFont val="Calibri"/>
        <family val="2"/>
        <scheme val="minor"/>
      </rPr>
      <t xml:space="preserve"> (Enero -Marzo)</t>
    </r>
  </si>
  <si>
    <t>PROV / CC.AA</t>
  </si>
  <si>
    <t>ENERO - MARZO 2023</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</si>
  <si>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</si>
  <si>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</si>
  <si>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</si>
  <si>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</si>
  <si>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</si>
  <si>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</si>
  <si>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</si>
  <si>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</si>
  <si>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</si>
  <si>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</si>
  <si>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</si>
  <si>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</si>
  <si>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</si>
  <si>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</si>
  <si>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</si>
  <si>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</si>
  <si>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</si>
  <si>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</si>
  <si>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</si>
  <si>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</si>
  <si>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</si>
  <si>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GASTO ENERO/MARZO
 2023</t>
  </si>
  <si>
    <t>ENERO-MARZO 2023 (2)</t>
  </si>
  <si>
    <t>PROCESOS</t>
  </si>
  <si>
    <t>SEGUIMIENTO ESTADÍSTICO DE LOS PROCESOS  DE NACIMIENTO Y CUIDADO DEL MENOR (1)</t>
  </si>
  <si>
    <t>??</t>
  </si>
  <si>
    <t>Variación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</si>
</sst>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79">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3" fontId="12" fillId="0" borderId="0" xfId="2" applyNumberFormat="1" applyFont="1" applyAlignment="1">
      <alignment vertical="center"/>
    </xf>
    <xf numFmtId="0" fontId="12" fillId="0" borderId="0" xfId="1" applyFont="1"/>
    <xf numFmtId="3" fontId="12" fillId="0" borderId="0" xfId="2" applyNumberFormat="1" applyFont="1" applyAlignment="1">
      <alignment vertical="center" wrapText="1"/>
    </xf>
    <xf numFmtId="0" fontId="12" fillId="0" borderId="0" xfId="1" applyFont="1" applyAlignment="1">
      <alignment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22469</c:v>
                </c:pt>
                <c:pt idx="1">
                  <c:v>3503</c:v>
                </c:pt>
                <c:pt idx="2">
                  <c:v>1724</c:v>
                </c:pt>
                <c:pt idx="3">
                  <c:v>3155</c:v>
                </c:pt>
                <c:pt idx="4">
                  <c:v>4136</c:v>
                </c:pt>
                <c:pt idx="5">
                  <c:v>1181</c:v>
                </c:pt>
                <c:pt idx="6">
                  <c:v>4810</c:v>
                </c:pt>
                <c:pt idx="7">
                  <c:v>5029</c:v>
                </c:pt>
                <c:pt idx="8">
                  <c:v>21311</c:v>
                </c:pt>
                <c:pt idx="9">
                  <c:v>2818</c:v>
                </c:pt>
                <c:pt idx="10">
                  <c:v>5296</c:v>
                </c:pt>
                <c:pt idx="11">
                  <c:v>18541</c:v>
                </c:pt>
                <c:pt idx="12">
                  <c:v>4740</c:v>
                </c:pt>
                <c:pt idx="13">
                  <c:v>1647</c:v>
                </c:pt>
                <c:pt idx="14">
                  <c:v>876</c:v>
                </c:pt>
                <c:pt idx="15">
                  <c:v>12602</c:v>
                </c:pt>
                <c:pt idx="16">
                  <c:v>5237</c:v>
                </c:pt>
                <c:pt idx="17">
                  <c:v>127</c:v>
                </c:pt>
                <c:pt idx="18">
                  <c:v>233</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7144</c:v>
                </c:pt>
                <c:pt idx="1">
                  <c:v>0</c:v>
                </c:pt>
                <c:pt idx="3">
                  <c:v>1050</c:v>
                </c:pt>
                <c:pt idx="4">
                  <c:v>0</c:v>
                </c:pt>
                <c:pt idx="6">
                  <c:v>8194</c:v>
                </c:pt>
                <c:pt idx="7">
                  <c:v>0</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4.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7" Type="http://schemas.microsoft.com/office/2007/relationships/hdphoto" Target="../media/hdphoto2.wdp"/><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4.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Marzo 2023</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twoCellAnchor>
    <xdr:from>
      <xdr:col>0</xdr:col>
      <xdr:colOff>190500</xdr:colOff>
      <xdr:row>12</xdr:row>
      <xdr:rowOff>171450</xdr:rowOff>
    </xdr:from>
    <xdr:to>
      <xdr:col>5</xdr:col>
      <xdr:colOff>66675</xdr:colOff>
      <xdr:row>20</xdr:row>
      <xdr:rowOff>180975</xdr:rowOff>
    </xdr:to>
    <xdr:sp macro="" textlink="">
      <xdr:nvSpPr>
        <xdr:cNvPr id="3" name="CuadroTexto 2">
          <a:extLst>
            <a:ext uri="{FF2B5EF4-FFF2-40B4-BE49-F238E27FC236}">
              <a16:creationId xmlns:a16="http://schemas.microsoft.com/office/drawing/2014/main" id="{B85E0623-3075-4168-6072-1EE70B3738A2}"/>
            </a:ext>
          </a:extLst>
        </xdr:cNvPr>
        <xdr:cNvSpPr txBox="1"/>
      </xdr:nvSpPr>
      <xdr:spPr>
        <a:xfrm>
          <a:off x="190500" y="2457450"/>
          <a:ext cx="5543550" cy="1533525"/>
        </a:xfrm>
        <a:prstGeom prst="rect">
          <a:avLst/>
        </a:prstGeom>
        <a:solidFill>
          <a:schemeClr val="lt1"/>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800">
              <a:solidFill>
                <a:schemeClr val="dk1"/>
              </a:solidFill>
              <a:effectLst/>
              <a:latin typeface="+mn-lt"/>
              <a:ea typeface="+mn-ea"/>
              <a:cs typeface="+mn-cs"/>
            </a:rPr>
            <a:t>NOTA: Debido a  circunstancias técnicas  no disponemos aun de los datos correspondientes</a:t>
          </a:r>
          <a:r>
            <a:rPr lang="es-ES" sz="1800" baseline="0">
              <a:solidFill>
                <a:schemeClr val="dk1"/>
              </a:solidFill>
              <a:effectLst/>
              <a:latin typeface="+mn-lt"/>
              <a:ea typeface="+mn-ea"/>
              <a:cs typeface="+mn-cs"/>
            </a:rPr>
            <a:t> a Excedencias por Cuidado de Familiar.</a:t>
          </a:r>
        </a:p>
        <a:p>
          <a:pPr algn="ctr"/>
          <a:endParaRPr lang="es-ES" sz="1800" baseline="0">
            <a:solidFill>
              <a:schemeClr val="dk1"/>
            </a:solidFill>
            <a:effectLst/>
            <a:latin typeface="+mn-lt"/>
            <a:ea typeface="+mn-ea"/>
            <a:cs typeface="+mn-cs"/>
          </a:endParaRPr>
        </a:p>
        <a:p>
          <a:pPr algn="ctr"/>
          <a:r>
            <a:rPr lang="es-ES" sz="1800" baseline="0">
              <a:solidFill>
                <a:schemeClr val="dk1"/>
              </a:solidFill>
              <a:effectLst/>
              <a:latin typeface="+mn-lt"/>
              <a:ea typeface="+mn-ea"/>
              <a:cs typeface="+mn-cs"/>
            </a:rPr>
            <a:t>Estos se publicarán en cuanto esten disponibles.</a:t>
          </a:r>
          <a:endParaRPr lang="es-ES" sz="1800"/>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2021</a:t>
            </a:r>
            <a:r>
              <a:rPr lang="es-ES" sz="1100" baseline="0"/>
              <a:t>           </a:t>
            </a:r>
            <a:r>
              <a:rPr lang="es-ES" sz="1100"/>
              <a:t>2022</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2022</v>
          </cell>
        </row>
        <row r="53">
          <cell r="P53">
            <v>2</v>
          </cell>
          <cell r="Q53" t="str">
            <v>25 de febrero de 2022</v>
          </cell>
        </row>
        <row r="54">
          <cell r="P54">
            <v>3</v>
          </cell>
          <cell r="Q54" t="str">
            <v>25 de marzo de 2022</v>
          </cell>
        </row>
        <row r="55">
          <cell r="P55">
            <v>4</v>
          </cell>
          <cell r="Q55" t="str">
            <v>26 de abril de 2022</v>
          </cell>
        </row>
        <row r="56">
          <cell r="P56">
            <v>5</v>
          </cell>
          <cell r="Q56" t="str">
            <v>27 de mayo de 2022</v>
          </cell>
        </row>
        <row r="57">
          <cell r="P57">
            <v>6</v>
          </cell>
          <cell r="Q57" t="str">
            <v>28 de junio de 2022</v>
          </cell>
        </row>
        <row r="58">
          <cell r="P58">
            <v>7</v>
          </cell>
          <cell r="Q58" t="str">
            <v>26 de julio de 2022</v>
          </cell>
        </row>
        <row r="59">
          <cell r="P59">
            <v>8</v>
          </cell>
          <cell r="Q59" t="str">
            <v>26 de agosto de 2022</v>
          </cell>
        </row>
        <row r="60">
          <cell r="P60">
            <v>9</v>
          </cell>
          <cell r="Q60" t="str">
            <v>27 de septiembre de 2022</v>
          </cell>
        </row>
        <row r="61">
          <cell r="P61">
            <v>10</v>
          </cell>
          <cell r="Q61" t="str">
            <v>25 de octubre de 2022</v>
          </cell>
        </row>
        <row r="62">
          <cell r="P62">
            <v>11</v>
          </cell>
          <cell r="Q62" t="str">
            <v>25 de noviembre de 2022</v>
          </cell>
        </row>
        <row r="63">
          <cell r="P63">
            <v>12</v>
          </cell>
          <cell r="Q63" t="str">
            <v>30 de diciembre de 2022</v>
          </cell>
        </row>
      </sheetData>
      <sheetData sheetId="18"/>
      <sheetData sheetId="19">
        <row r="2">
          <cell r="D2" t="str">
            <v>Variación</v>
          </cell>
        </row>
        <row r="3">
          <cell r="A3">
            <v>1</v>
          </cell>
          <cell r="B3" t="str">
            <v>PAÍS VASCO</v>
          </cell>
          <cell r="C3">
            <v>766.25487040000019</v>
          </cell>
          <cell r="D3">
            <v>6.0062570384234126E-2</v>
          </cell>
          <cell r="E3">
            <v>6.529968718967849E-2</v>
          </cell>
        </row>
        <row r="4">
          <cell r="A4">
            <v>2</v>
          </cell>
          <cell r="B4" t="str">
            <v>CATALUÑA</v>
          </cell>
          <cell r="C4">
            <v>1980.3081214599993</v>
          </cell>
          <cell r="D4">
            <v>6.393143863454176E-2</v>
          </cell>
          <cell r="E4">
            <v>6.529968718967849E-2</v>
          </cell>
        </row>
        <row r="5">
          <cell r="A5">
            <v>3</v>
          </cell>
          <cell r="B5" t="str">
            <v>GALICIA</v>
          </cell>
          <cell r="C5">
            <v>712.54085543999906</v>
          </cell>
          <cell r="D5">
            <v>5.988189312808867E-2</v>
          </cell>
          <cell r="E5">
            <v>6.529968718967849E-2</v>
          </cell>
        </row>
        <row r="6">
          <cell r="A6">
            <v>4</v>
          </cell>
          <cell r="B6" t="str">
            <v>ANDALUCÍA</v>
          </cell>
          <cell r="C6">
            <v>1567.7107795100023</v>
          </cell>
          <cell r="D6">
            <v>6.7679159167746361E-2</v>
          </cell>
          <cell r="E6">
            <v>6.529968718967849E-2</v>
          </cell>
        </row>
        <row r="7">
          <cell r="A7">
            <v>5</v>
          </cell>
          <cell r="B7" t="str">
            <v>ASTURIAS</v>
          </cell>
          <cell r="C7">
            <v>382.75922178999997</v>
          </cell>
          <cell r="D7">
            <v>5.1033182897550766E-2</v>
          </cell>
          <cell r="E7">
            <v>6.529968718967849E-2</v>
          </cell>
        </row>
        <row r="8">
          <cell r="A8">
            <v>6</v>
          </cell>
          <cell r="B8" t="str">
            <v>CANTABRIA</v>
          </cell>
          <cell r="C8">
            <v>164.97673348999984</v>
          </cell>
          <cell r="D8">
            <v>6.2260853488576684E-2</v>
          </cell>
          <cell r="E8">
            <v>6.529968718967849E-2</v>
          </cell>
        </row>
        <row r="9">
          <cell r="A9">
            <v>7</v>
          </cell>
          <cell r="B9" t="str">
            <v>RIOJA (LA)</v>
          </cell>
          <cell r="C9">
            <v>76.627676300000033</v>
          </cell>
          <cell r="D9">
            <v>6.7540368253576455E-2</v>
          </cell>
          <cell r="E9">
            <v>6.529968718967849E-2</v>
          </cell>
        </row>
        <row r="10">
          <cell r="A10">
            <v>8</v>
          </cell>
          <cell r="B10" t="str">
            <v>MURCIA</v>
          </cell>
          <cell r="C10">
            <v>243.85043674999989</v>
          </cell>
          <cell r="D10">
            <v>6.5759177130921831E-2</v>
          </cell>
          <cell r="E10">
            <v>6.529968718967849E-2</v>
          </cell>
        </row>
        <row r="11">
          <cell r="A11">
            <v>9</v>
          </cell>
          <cell r="B11" t="str">
            <v>C. VALENCIANA</v>
          </cell>
          <cell r="C11">
            <v>1019.0901147700001</v>
          </cell>
          <cell r="D11">
            <v>6.6167483596032639E-2</v>
          </cell>
          <cell r="E11">
            <v>6.529968718967849E-2</v>
          </cell>
        </row>
        <row r="12">
          <cell r="A12">
            <v>10</v>
          </cell>
          <cell r="B12" t="str">
            <v>ARAGÓN</v>
          </cell>
          <cell r="C12">
            <v>352.79514710000001</v>
          </cell>
          <cell r="D12">
            <v>6.5057614373816186E-2</v>
          </cell>
          <cell r="E12">
            <v>6.529968718967849E-2</v>
          </cell>
        </row>
        <row r="13">
          <cell r="A13">
            <v>11</v>
          </cell>
          <cell r="B13" t="str">
            <v>CASTILLA - LA MANCHA</v>
          </cell>
          <cell r="C13">
            <v>382.74383879999999</v>
          </cell>
          <cell r="D13">
            <v>6.7464684752057025E-2</v>
          </cell>
          <cell r="E13">
            <v>6.529968718967849E-2</v>
          </cell>
        </row>
        <row r="14">
          <cell r="A14">
            <v>12</v>
          </cell>
          <cell r="B14" t="str">
            <v>CANARIAS</v>
          </cell>
          <cell r="C14">
            <v>342.80098490999995</v>
          </cell>
          <cell r="D14">
            <v>7.7358082354973989E-2</v>
          </cell>
          <cell r="E14">
            <v>6.529968718967849E-2</v>
          </cell>
        </row>
        <row r="15">
          <cell r="A15">
            <v>13</v>
          </cell>
          <cell r="B15" t="str">
            <v>NAVARRA</v>
          </cell>
          <cell r="C15">
            <v>175.70623177000004</v>
          </cell>
          <cell r="D15">
            <v>6.7635106459970284E-2</v>
          </cell>
          <cell r="E15">
            <v>6.529968718967849E-2</v>
          </cell>
        </row>
        <row r="16">
          <cell r="A16">
            <v>14</v>
          </cell>
          <cell r="B16" t="str">
            <v>EXTREMADURA</v>
          </cell>
          <cell r="C16">
            <v>210.78542179000002</v>
          </cell>
          <cell r="D16">
            <v>6.7013743243456325E-2</v>
          </cell>
          <cell r="E16">
            <v>6.529968718967849E-2</v>
          </cell>
        </row>
        <row r="17">
          <cell r="A17">
            <v>15</v>
          </cell>
          <cell r="B17" t="str">
            <v>ILLES BALEARS</v>
          </cell>
          <cell r="C17">
            <v>203.71185638000014</v>
          </cell>
          <cell r="D17">
            <v>7.4196898802345368E-2</v>
          </cell>
          <cell r="E17">
            <v>6.529968718967849E-2</v>
          </cell>
        </row>
        <row r="18">
          <cell r="A18">
            <v>16</v>
          </cell>
          <cell r="B18" t="str">
            <v>MADRID</v>
          </cell>
          <cell r="C18">
            <v>1529.6829478900002</v>
          </cell>
          <cell r="D18">
            <v>6.9071217011762442E-2</v>
          </cell>
          <cell r="E18">
            <v>6.529968718967849E-2</v>
          </cell>
        </row>
        <row r="19">
          <cell r="A19">
            <v>17</v>
          </cell>
          <cell r="B19" t="str">
            <v>CASTILLA Y LEÓN</v>
          </cell>
          <cell r="C19">
            <v>667.32211408000069</v>
          </cell>
          <cell r="D19">
            <v>6.3219514106349184E-2</v>
          </cell>
          <cell r="E19">
            <v>6.529968718967849E-2</v>
          </cell>
        </row>
        <row r="20">
          <cell r="A20">
            <v>18</v>
          </cell>
          <cell r="B20" t="str">
            <v>CEUTA</v>
          </cell>
          <cell r="C20">
            <v>9.7207900200000008</v>
          </cell>
          <cell r="D20">
            <v>5.9096909944313269E-2</v>
          </cell>
          <cell r="E20">
            <v>6.529968718967849E-2</v>
          </cell>
        </row>
        <row r="21">
          <cell r="A21">
            <v>19</v>
          </cell>
          <cell r="B21" t="str">
            <v>MELILLA</v>
          </cell>
          <cell r="C21">
            <v>8.6980183300000018</v>
          </cell>
          <cell r="D21">
            <v>7.4647048099103275E-2</v>
          </cell>
          <cell r="E21">
            <v>6.529968718967849E-2</v>
          </cell>
        </row>
        <row r="26">
          <cell r="A26">
            <v>1</v>
          </cell>
          <cell r="B26" t="str">
            <v>PAÍS VASCO</v>
          </cell>
          <cell r="C26">
            <v>568316</v>
          </cell>
          <cell r="D26">
            <v>6.7135968936771206E-3</v>
          </cell>
          <cell r="E26">
            <v>1.0580278244107566E-2</v>
          </cell>
        </row>
        <row r="27">
          <cell r="A27">
            <v>2</v>
          </cell>
          <cell r="B27" t="str">
            <v>CATALUÑA</v>
          </cell>
          <cell r="C27">
            <v>1751786</v>
          </cell>
          <cell r="D27">
            <v>7.5651388188306967E-3</v>
          </cell>
          <cell r="E27">
            <v>1.0580278244107566E-2</v>
          </cell>
        </row>
        <row r="28">
          <cell r="A28">
            <v>3</v>
          </cell>
          <cell r="B28" t="str">
            <v>GALICIA</v>
          </cell>
          <cell r="C28">
            <v>768296</v>
          </cell>
          <cell r="D28">
            <v>3.5345289254038459E-3</v>
          </cell>
          <cell r="E28">
            <v>1.0580278244107566E-2</v>
          </cell>
        </row>
        <row r="29">
          <cell r="A29">
            <v>4</v>
          </cell>
          <cell r="B29" t="str">
            <v>ANDALUCÍA</v>
          </cell>
          <cell r="C29">
            <v>1611976</v>
          </cell>
          <cell r="D29">
            <v>1.3375880666298245E-2</v>
          </cell>
          <cell r="E29">
            <v>1.0580278244107566E-2</v>
          </cell>
        </row>
        <row r="30">
          <cell r="A30">
            <v>5</v>
          </cell>
          <cell r="B30" t="str">
            <v>ASTURIAS</v>
          </cell>
          <cell r="C30">
            <v>299858</v>
          </cell>
          <cell r="D30">
            <v>-6.4655459720319719E-4</v>
          </cell>
          <cell r="E30">
            <v>1.0580278244107566E-2</v>
          </cell>
        </row>
        <row r="31">
          <cell r="A31">
            <v>6</v>
          </cell>
          <cell r="B31" t="str">
            <v>CANTABRIA</v>
          </cell>
          <cell r="C31">
            <v>143593</v>
          </cell>
          <cell r="D31">
            <v>7.0200291741471244E-3</v>
          </cell>
          <cell r="E31">
            <v>1.0580278244107566E-2</v>
          </cell>
        </row>
        <row r="32">
          <cell r="A32">
            <v>7</v>
          </cell>
          <cell r="B32" t="str">
            <v>RIOJA (LA)</v>
          </cell>
          <cell r="C32">
            <v>71563</v>
          </cell>
          <cell r="D32">
            <v>1.0334458076266095E-2</v>
          </cell>
          <cell r="E32">
            <v>1.0580278244107566E-2</v>
          </cell>
        </row>
        <row r="33">
          <cell r="A33">
            <v>8</v>
          </cell>
          <cell r="B33" t="str">
            <v>MURCIA</v>
          </cell>
          <cell r="C33">
            <v>253666</v>
          </cell>
          <cell r="D33">
            <v>1.0021939167585758E-2</v>
          </cell>
          <cell r="E33">
            <v>1.0580278244107566E-2</v>
          </cell>
        </row>
        <row r="34">
          <cell r="A34">
            <v>9</v>
          </cell>
          <cell r="B34" t="str">
            <v>C. VALENCIANA</v>
          </cell>
          <cell r="C34">
            <v>1016695</v>
          </cell>
          <cell r="D34">
            <v>1.1390258096285022E-2</v>
          </cell>
          <cell r="E34">
            <v>1.0580278244107566E-2</v>
          </cell>
        </row>
        <row r="35">
          <cell r="A35">
            <v>10</v>
          </cell>
          <cell r="B35" t="str">
            <v>ARAGÓN</v>
          </cell>
          <cell r="C35">
            <v>306888</v>
          </cell>
          <cell r="D35">
            <v>7.9350482146141044E-3</v>
          </cell>
          <cell r="E35">
            <v>1.0580278244107566E-2</v>
          </cell>
        </row>
        <row r="36">
          <cell r="A36">
            <v>11</v>
          </cell>
          <cell r="B36" t="str">
            <v>CASTILLA - LA MANCHA</v>
          </cell>
          <cell r="C36">
            <v>380731</v>
          </cell>
          <cell r="D36">
            <v>1.2248620135912658E-2</v>
          </cell>
          <cell r="E36">
            <v>1.0580278244107566E-2</v>
          </cell>
        </row>
        <row r="37">
          <cell r="A37">
            <v>12</v>
          </cell>
          <cell r="B37" t="str">
            <v>CANARIAS</v>
          </cell>
          <cell r="C37">
            <v>345528</v>
          </cell>
          <cell r="D37">
            <v>2.3992982289765097E-2</v>
          </cell>
          <cell r="E37">
            <v>1.0580278244107566E-2</v>
          </cell>
        </row>
        <row r="38">
          <cell r="A38">
            <v>13</v>
          </cell>
          <cell r="B38" t="str">
            <v>NAVARRA</v>
          </cell>
          <cell r="C38">
            <v>140811</v>
          </cell>
          <cell r="D38">
            <v>1.4393464589051552E-2</v>
          </cell>
          <cell r="E38">
            <v>1.0580278244107566E-2</v>
          </cell>
        </row>
        <row r="39">
          <cell r="A39">
            <v>14</v>
          </cell>
          <cell r="B39" t="str">
            <v>EXTREMADURA</v>
          </cell>
          <cell r="C39">
            <v>232523</v>
          </cell>
          <cell r="D39">
            <v>1.0837716819545262E-2</v>
          </cell>
          <cell r="E39">
            <v>1.0580278244107566E-2</v>
          </cell>
        </row>
        <row r="40">
          <cell r="A40">
            <v>15</v>
          </cell>
          <cell r="B40" t="str">
            <v>ILLES BALEARS</v>
          </cell>
          <cell r="C40">
            <v>201050</v>
          </cell>
          <cell r="D40">
            <v>1.6518103173680299E-2</v>
          </cell>
          <cell r="E40">
            <v>1.0580278244107566E-2</v>
          </cell>
        </row>
        <row r="41">
          <cell r="A41">
            <v>16</v>
          </cell>
          <cell r="B41" t="str">
            <v>MADRID</v>
          </cell>
          <cell r="C41">
            <v>1202540</v>
          </cell>
          <cell r="D41">
            <v>1.7501286112690639E-2</v>
          </cell>
          <cell r="E41">
            <v>1.0580278244107566E-2</v>
          </cell>
        </row>
        <row r="42">
          <cell r="A42">
            <v>17</v>
          </cell>
          <cell r="B42" t="str">
            <v>CASTILLA Y LEÓN</v>
          </cell>
          <cell r="C42">
            <v>616488</v>
          </cell>
          <cell r="D42">
            <v>6.1824710298679086E-3</v>
          </cell>
          <cell r="E42">
            <v>1.0580278244107566E-2</v>
          </cell>
        </row>
        <row r="43">
          <cell r="A43">
            <v>18</v>
          </cell>
          <cell r="B43" t="str">
            <v>CEUTA</v>
          </cell>
          <cell r="C43">
            <v>8886</v>
          </cell>
          <cell r="D43">
            <v>6.0002264236387326E-3</v>
          </cell>
          <cell r="E43">
            <v>1.0580278244107566E-2</v>
          </cell>
        </row>
        <row r="44">
          <cell r="A44">
            <v>19</v>
          </cell>
          <cell r="B44" t="str">
            <v>MELILLA</v>
          </cell>
          <cell r="C44">
            <v>8308</v>
          </cell>
          <cell r="D44">
            <v>1.5027489309712871E-2</v>
          </cell>
          <cell r="E44">
            <v>1.0580278244107566E-2</v>
          </cell>
        </row>
        <row r="49">
          <cell r="A49">
            <v>1</v>
          </cell>
          <cell r="B49" t="str">
            <v>PAÍS VASCO</v>
          </cell>
          <cell r="C49">
            <v>1348.2901596998854</v>
          </cell>
          <cell r="D49">
            <v>5.2993198517603091E-2</v>
          </cell>
          <cell r="E49">
            <v>5.4146523659304169E-2</v>
          </cell>
        </row>
        <row r="50">
          <cell r="A50">
            <v>2</v>
          </cell>
          <cell r="B50" t="str">
            <v>CATALUÑA</v>
          </cell>
          <cell r="C50">
            <v>1130.4509349087157</v>
          </cell>
          <cell r="D50">
            <v>5.5943082629664298E-2</v>
          </cell>
          <cell r="E50">
            <v>5.4146523659304169E-2</v>
          </cell>
        </row>
        <row r="51">
          <cell r="A51">
            <v>3</v>
          </cell>
          <cell r="B51" t="str">
            <v>GALICIA</v>
          </cell>
          <cell r="C51">
            <v>927.43012516009321</v>
          </cell>
          <cell r="D51">
            <v>5.6148904276390077E-2</v>
          </cell>
          <cell r="E51">
            <v>5.4146523659304169E-2</v>
          </cell>
        </row>
        <row r="52">
          <cell r="A52">
            <v>4</v>
          </cell>
          <cell r="B52" t="str">
            <v>ANDALUCÍA</v>
          </cell>
          <cell r="C52">
            <v>972.53977696318202</v>
          </cell>
          <cell r="D52">
            <v>5.3586511715419283E-2</v>
          </cell>
          <cell r="E52">
            <v>5.4146523659304169E-2</v>
          </cell>
        </row>
        <row r="53">
          <cell r="A53">
            <v>5</v>
          </cell>
          <cell r="B53" t="str">
            <v>ASTURIAS</v>
          </cell>
          <cell r="C53">
            <v>1276.4682676133368</v>
          </cell>
          <cell r="D53">
            <v>5.1713172884418235E-2</v>
          </cell>
          <cell r="E53">
            <v>5.4146523659304169E-2</v>
          </cell>
        </row>
        <row r="54">
          <cell r="A54">
            <v>6</v>
          </cell>
          <cell r="B54" t="str">
            <v>CANTABRIA</v>
          </cell>
          <cell r="C54">
            <v>1148.919052391132</v>
          </cell>
          <cell r="D54">
            <v>5.4855735451192711E-2</v>
          </cell>
          <cell r="E54">
            <v>5.4146523659304169E-2</v>
          </cell>
        </row>
        <row r="55">
          <cell r="A55">
            <v>7</v>
          </cell>
          <cell r="B55" t="str">
            <v>RIOJA (LA)</v>
          </cell>
          <cell r="C55">
            <v>1070.7722747788669</v>
          </cell>
          <cell r="D55">
            <v>5.6620765252561878E-2</v>
          </cell>
          <cell r="E55">
            <v>5.4146523659304169E-2</v>
          </cell>
        </row>
        <row r="56">
          <cell r="A56">
            <v>8</v>
          </cell>
          <cell r="B56" t="str">
            <v>MURCIA</v>
          </cell>
          <cell r="C56">
            <v>961.30516801620979</v>
          </cell>
          <cell r="D56">
            <v>5.5184185414103082E-2</v>
          </cell>
          <cell r="E56">
            <v>5.4146523659304169E-2</v>
          </cell>
        </row>
        <row r="57">
          <cell r="A57">
            <v>9</v>
          </cell>
          <cell r="B57" t="str">
            <v>C. VALENCIANA</v>
          </cell>
          <cell r="C57">
            <v>1002.3557849404198</v>
          </cell>
          <cell r="D57">
            <v>5.4160325414695398E-2</v>
          </cell>
          <cell r="E57">
            <v>5.4146523659304169E-2</v>
          </cell>
        </row>
        <row r="58">
          <cell r="A58">
            <v>10</v>
          </cell>
          <cell r="B58" t="str">
            <v>ARAGÓN</v>
          </cell>
          <cell r="C58">
            <v>1149.589254385965</v>
          </cell>
          <cell r="D58">
            <v>5.6672864248926702E-2</v>
          </cell>
          <cell r="E58">
            <v>5.4146523659304169E-2</v>
          </cell>
        </row>
        <row r="59">
          <cell r="A59">
            <v>11</v>
          </cell>
          <cell r="B59" t="str">
            <v>CASTILLA - LA MANCHA</v>
          </cell>
          <cell r="C59">
            <v>1005.2867741266142</v>
          </cell>
          <cell r="D59">
            <v>5.4547927769692084E-2</v>
          </cell>
          <cell r="E59">
            <v>5.4146523659304169E-2</v>
          </cell>
        </row>
        <row r="60">
          <cell r="A60">
            <v>12</v>
          </cell>
          <cell r="B60" t="str">
            <v>CANARIAS</v>
          </cell>
          <cell r="C60">
            <v>992.10768710495233</v>
          </cell>
          <cell r="D60">
            <v>5.2114712686681219E-2</v>
          </cell>
          <cell r="E60">
            <v>5.4146523659304169E-2</v>
          </cell>
        </row>
        <row r="61">
          <cell r="A61">
            <v>13</v>
          </cell>
          <cell r="B61" t="str">
            <v>NAVARRA</v>
          </cell>
          <cell r="C61">
            <v>1247.8160922797229</v>
          </cell>
          <cell r="D61">
            <v>5.2486183842369361E-2</v>
          </cell>
          <cell r="E61">
            <v>5.4146523659304169E-2</v>
          </cell>
        </row>
        <row r="62">
          <cell r="A62">
            <v>14</v>
          </cell>
          <cell r="B62" t="str">
            <v>EXTREMADURA</v>
          </cell>
          <cell r="C62">
            <v>906.51428800591782</v>
          </cell>
          <cell r="D62">
            <v>5.5573734031868938E-2</v>
          </cell>
          <cell r="E62">
            <v>5.4146523659304169E-2</v>
          </cell>
        </row>
        <row r="63">
          <cell r="A63">
            <v>15</v>
          </cell>
          <cell r="B63" t="str">
            <v>ILLES BALEARS</v>
          </cell>
          <cell r="C63">
            <v>1013.2397730912714</v>
          </cell>
          <cell r="D63">
            <v>5.6741533130187927E-2</v>
          </cell>
          <cell r="E63">
            <v>5.4146523659304169E-2</v>
          </cell>
        </row>
        <row r="64">
          <cell r="A64">
            <v>16</v>
          </cell>
          <cell r="B64" t="str">
            <v>MADRID</v>
          </cell>
          <cell r="C64">
            <v>1272.043298260349</v>
          </cell>
          <cell r="D64">
            <v>5.0682914707746551E-2</v>
          </cell>
          <cell r="E64">
            <v>5.4146523659304169E-2</v>
          </cell>
        </row>
        <row r="65">
          <cell r="A65">
            <v>17</v>
          </cell>
          <cell r="B65" t="str">
            <v>CASTILLA Y LEÓN</v>
          </cell>
          <cell r="C65">
            <v>1082.4575889230621</v>
          </cell>
          <cell r="D65">
            <v>5.6686579938231008E-2</v>
          </cell>
          <cell r="E65">
            <v>5.4146523659304169E-2</v>
          </cell>
        </row>
        <row r="66">
          <cell r="A66">
            <v>18</v>
          </cell>
          <cell r="B66" t="str">
            <v>CEUTA</v>
          </cell>
          <cell r="C66">
            <v>1093.9444091829844</v>
          </cell>
          <cell r="D66">
            <v>5.2779991620314881E-2</v>
          </cell>
          <cell r="E66">
            <v>5.4146523659304169E-2</v>
          </cell>
        </row>
        <row r="67">
          <cell r="A67">
            <v>19</v>
          </cell>
          <cell r="B67" t="str">
            <v>MELILLA</v>
          </cell>
          <cell r="C67">
            <v>1046.9449121328842</v>
          </cell>
          <cell r="D67">
            <v>5.8736890790943352E-2</v>
          </cell>
          <cell r="E67">
            <v>5.4146523659304169E-2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zoomScaleNormal="100" workbookViewId="0">
      <selection activeCell="G18" sqref="G18"/>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5" activePane="bottomLeft" state="frozen"/>
      <selection activeCell="C25" sqref="C25"/>
      <selection pane="bottomLeft" activeCell="S35" sqref="S35"/>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77" t="s">
        <v>69</v>
      </c>
      <c r="J1" s="177"/>
      <c r="K1" s="177"/>
      <c r="L1" s="177"/>
      <c r="M1" s="177"/>
      <c r="N1" s="177"/>
      <c r="O1" s="177"/>
      <c r="P1" s="177"/>
      <c r="Q1" s="177"/>
      <c r="R1" s="177"/>
      <c r="S1" s="15"/>
    </row>
    <row r="2" spans="1:24" ht="20.100000000000001" customHeight="1">
      <c r="A2" s="146" t="s">
        <v>83</v>
      </c>
      <c r="B2" s="146"/>
      <c r="C2" s="146"/>
      <c r="D2" s="146"/>
      <c r="E2" s="146"/>
      <c r="F2" s="146"/>
      <c r="G2" s="146"/>
      <c r="H2" s="146"/>
      <c r="I2" s="146"/>
      <c r="J2" s="146"/>
      <c r="K2" s="146"/>
      <c r="L2" s="146"/>
      <c r="M2" s="146"/>
      <c r="N2" s="146"/>
      <c r="O2" s="146"/>
      <c r="P2" s="146"/>
      <c r="Q2" s="146"/>
      <c r="R2" s="146"/>
    </row>
    <row r="3" spans="1:24" customFormat="1" ht="39.75" customHeight="1">
      <c r="A3" s="10"/>
      <c r="B3" s="10"/>
      <c r="C3" s="10"/>
      <c r="D3" s="10"/>
      <c r="E3" s="10"/>
      <c r="F3" s="10"/>
      <c r="G3" s="10"/>
      <c r="H3" s="10"/>
      <c r="I3" s="10"/>
      <c r="J3" s="10"/>
      <c r="K3" s="10"/>
      <c r="L3" s="10"/>
      <c r="M3" s="10"/>
      <c r="N3" s="10"/>
      <c r="O3" s="10"/>
      <c r="P3" s="10"/>
    </row>
    <row r="4" spans="1:24" ht="19.5" customHeight="1">
      <c r="A4" s="10" t="s">
        <v>70</v>
      </c>
      <c r="I4" s="178" t="s">
        <v>73</v>
      </c>
      <c r="J4" s="178"/>
      <c r="K4" s="178"/>
      <c r="L4" s="178"/>
      <c r="M4" s="178"/>
      <c r="N4" s="178"/>
      <c r="O4" s="178"/>
      <c r="P4" s="178"/>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t="str">
        <f>'Total y Variación interanual'!I68</f>
        <v>??</v>
      </c>
      <c r="C6" s="10">
        <v>1587</v>
      </c>
      <c r="D6" s="10">
        <v>22097</v>
      </c>
      <c r="E6" s="10">
        <v>28829</v>
      </c>
      <c r="F6" s="10">
        <v>2427</v>
      </c>
      <c r="G6" s="10">
        <v>31256</v>
      </c>
    </row>
    <row r="7" spans="1:24">
      <c r="J7" s="10" t="str">
        <f>'Total y Variación interanual'!$C$14</f>
        <v>ANDALUCÍA</v>
      </c>
      <c r="K7" s="13">
        <f>'Total y Variación interanual'!$I$14</f>
        <v>0</v>
      </c>
    </row>
    <row r="8" spans="1:24">
      <c r="J8" s="10" t="str">
        <f>'Total y Variación interanual'!C18</f>
        <v>ARAGÓN</v>
      </c>
      <c r="K8" s="13">
        <f>'Total y Variación interanual'!I18</f>
        <v>0</v>
      </c>
    </row>
    <row r="9" spans="1:24">
      <c r="B9" s="10" t="s">
        <v>2</v>
      </c>
      <c r="C9" s="10" t="s">
        <v>3</v>
      </c>
      <c r="D9" s="10" t="s">
        <v>52</v>
      </c>
      <c r="J9" s="10" t="str">
        <f>'Total y Variación interanual'!C19</f>
        <v>ASTURIAS</v>
      </c>
      <c r="K9" s="13">
        <f>'Total y Variación interanual'!I19</f>
        <v>0</v>
      </c>
    </row>
    <row r="10" spans="1:24">
      <c r="A10" s="13" t="s">
        <v>71</v>
      </c>
      <c r="B10" s="13">
        <f>'Total y Variación interanual'!D68</f>
        <v>7144</v>
      </c>
      <c r="C10" s="13">
        <f>'Total y Variación interanual'!E68</f>
        <v>1050</v>
      </c>
      <c r="D10" s="13">
        <f>'Total y Variación interanual'!F68</f>
        <v>8194</v>
      </c>
      <c r="J10" s="10" t="str">
        <f>'Total y Variación interanual'!C20</f>
        <v>ILLES BALEARS</v>
      </c>
      <c r="K10" s="13">
        <f>'Total y Variación interanual'!I20</f>
        <v>0</v>
      </c>
    </row>
    <row r="11" spans="1:24">
      <c r="A11" s="13" t="s">
        <v>72</v>
      </c>
      <c r="B11" s="13" t="str">
        <f>'Total y Variación interanual'!G68</f>
        <v>??</v>
      </c>
      <c r="C11" s="13" t="str">
        <f>'Total y Variación interanual'!H68</f>
        <v>??</v>
      </c>
      <c r="D11" s="13" t="str">
        <f>'Total y Variación interanual'!I68</f>
        <v>??</v>
      </c>
      <c r="J11" s="10" t="str">
        <f>'Total y Variación interanual'!C23</f>
        <v>CANARIAS</v>
      </c>
      <c r="K11" s="13">
        <f>'Total y Variación interanual'!I23</f>
        <v>0</v>
      </c>
    </row>
    <row r="12" spans="1:24">
      <c r="J12" s="10" t="str">
        <f>'Total y Variación interanual'!C24</f>
        <v>CANTABRIA</v>
      </c>
      <c r="K12" s="13">
        <f>'Total y Variación interanual'!I24</f>
        <v>0</v>
      </c>
    </row>
    <row r="13" spans="1:24">
      <c r="J13" s="10" t="str">
        <f>'Total y Variación interanual'!$C$34</f>
        <v>CASTILLA-LEÓN</v>
      </c>
      <c r="K13" s="13">
        <f>'Total y Variación interanual'!$I$34</f>
        <v>0</v>
      </c>
    </row>
    <row r="14" spans="1:24">
      <c r="J14" s="10" t="str">
        <f>'Total y Variación interanual'!$C$40</f>
        <v>CAST.-LA MANCHA</v>
      </c>
      <c r="K14" s="13">
        <f>'Total y Variación interanual'!$I$40</f>
        <v>0</v>
      </c>
    </row>
    <row r="15" spans="1:24" ht="12.75" customHeight="1">
      <c r="J15" s="10" t="str">
        <f>'Total y Variación interanual'!$C$45</f>
        <v>CATALUÑA</v>
      </c>
      <c r="K15" s="13">
        <f>'Total y Variación interanual'!$I$45</f>
        <v>0</v>
      </c>
    </row>
    <row r="16" spans="1:24">
      <c r="J16" s="10" t="str">
        <f>'Total y Variación interanual'!$C$49</f>
        <v>C. VALENCIANA</v>
      </c>
      <c r="K16" s="13">
        <f>'Total y Variación interanual'!$I$49</f>
        <v>0</v>
      </c>
    </row>
    <row r="17" spans="10:11">
      <c r="J17" s="10" t="str">
        <f>'Total y Variación interanual'!$C$52</f>
        <v>EXTREMADURA</v>
      </c>
      <c r="K17" s="13">
        <f>'Total y Variación interanual'!$I$52</f>
        <v>0</v>
      </c>
    </row>
    <row r="18" spans="10:11">
      <c r="J18" s="10" t="str">
        <f>'Total y Variación interanual'!C57</f>
        <v>GALICIA</v>
      </c>
      <c r="K18" s="13">
        <f>'Total y Variación interanual'!I57</f>
        <v>0</v>
      </c>
    </row>
    <row r="19" spans="10:11">
      <c r="J19" s="10" t="str">
        <f>'Total y Variación interanual'!C58</f>
        <v>C. DE MADRID</v>
      </c>
      <c r="K19" s="13">
        <f>'Total y Variación interanual'!I58</f>
        <v>0</v>
      </c>
    </row>
    <row r="20" spans="10:11">
      <c r="J20" s="10" t="str">
        <f>'Total y Variación interanual'!C59</f>
        <v>R. DE MURCIA</v>
      </c>
      <c r="K20" s="13">
        <f>'Total y Variación interanual'!I59</f>
        <v>0</v>
      </c>
    </row>
    <row r="21" spans="10:11">
      <c r="J21" s="10" t="str">
        <f>'Total y Variación interanual'!C60</f>
        <v>NAVARRA</v>
      </c>
      <c r="K21" s="13">
        <f>'Total y Variación interanual'!I60</f>
        <v>0</v>
      </c>
    </row>
    <row r="22" spans="10:11">
      <c r="J22" s="10" t="str">
        <f>'Total y Variación interanual'!C64</f>
        <v>PAÍS VASCO</v>
      </c>
      <c r="K22" s="13">
        <f>'Total y Variación interanual'!I64</f>
        <v>0</v>
      </c>
    </row>
    <row r="23" spans="10:11">
      <c r="J23" s="10" t="str">
        <f>'Total y Variación interanual'!C65</f>
        <v>LA RIOJA</v>
      </c>
      <c r="K23" s="13">
        <f>'Total y Variación interanual'!I65</f>
        <v>0</v>
      </c>
    </row>
    <row r="24" spans="10:11">
      <c r="J24" s="13" t="str">
        <f>'Total y Variación interanual'!C66</f>
        <v>CEUTA</v>
      </c>
      <c r="K24" s="13">
        <f>'Total y Variación interanual'!I66</f>
        <v>0</v>
      </c>
    </row>
    <row r="25" spans="10:11">
      <c r="J25" s="13" t="str">
        <f>'Total y Variación interanual'!C67</f>
        <v>MELILLA</v>
      </c>
      <c r="K25" s="13">
        <f>'Total y Variación interanual'!I67</f>
        <v>0</v>
      </c>
    </row>
    <row r="53" spans="9:15" ht="15" customHeight="1">
      <c r="I53" s="178" t="s">
        <v>81</v>
      </c>
      <c r="J53" s="178"/>
      <c r="K53" s="178"/>
      <c r="L53" s="178"/>
      <c r="M53" s="178"/>
      <c r="N53" s="178"/>
      <c r="O53" s="178"/>
    </row>
    <row r="63" spans="9:15">
      <c r="K63" s="13">
        <f>'Total y Variación interanual'!$D$68</f>
        <v>7144</v>
      </c>
    </row>
    <row r="64" spans="9:15">
      <c r="K64" s="13" t="str">
        <f>'Total y Variación interanual'!$G$68</f>
        <v>??</v>
      </c>
    </row>
    <row r="65" spans="11:11">
      <c r="K65" s="13"/>
    </row>
    <row r="66" spans="11:11">
      <c r="K66" s="13">
        <f>'Total y Variación interanual'!$E$68</f>
        <v>1050</v>
      </c>
    </row>
    <row r="67" spans="11:11">
      <c r="K67" s="13" t="str">
        <f>'Total y Variación interanual'!$H$68</f>
        <v>??</v>
      </c>
    </row>
    <row r="68" spans="11:11">
      <c r="K68" s="13"/>
    </row>
    <row r="69" spans="11:11">
      <c r="K69" s="13">
        <f>'Total y Variación interanual'!$F$68</f>
        <v>8194</v>
      </c>
    </row>
    <row r="70" spans="11:11">
      <c r="K70" s="13" t="str">
        <f>'Total y Variación interanual'!$I$68</f>
        <v>??</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tabSelected="1" topLeftCell="A7" zoomScaleNormal="100" workbookViewId="0">
      <selection activeCell="I22" sqref="I22"/>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F32" sqref="F32"/>
    </sheetView>
  </sheetViews>
  <sheetFormatPr baseColWidth="10" defaultRowHeight="15"/>
  <cols>
    <col min="2" max="4" width="20.7109375" customWidth="1"/>
  </cols>
  <sheetData>
    <row r="22" spans="2:5" ht="26.25" customHeight="1">
      <c r="B22" s="140" t="s">
        <v>79</v>
      </c>
      <c r="C22" s="140"/>
      <c r="D22" s="140"/>
      <c r="E22" s="6"/>
    </row>
    <row r="23" spans="2:5" ht="26.25" customHeight="1">
      <c r="B23" s="141">
        <f>'Totales y gasto'!$E$75</f>
        <v>119435</v>
      </c>
      <c r="C23" s="141"/>
      <c r="D23" s="141"/>
      <c r="E23" s="7"/>
    </row>
    <row r="24" spans="2:5" ht="14.25" customHeight="1">
      <c r="B24" s="3"/>
      <c r="C24" s="3"/>
      <c r="D24" s="3"/>
    </row>
    <row r="25" spans="2:5" ht="26.25">
      <c r="B25" s="4" t="s">
        <v>0</v>
      </c>
      <c r="C25" s="3"/>
      <c r="D25" s="5">
        <f>'Totales y gasto'!$F$75</f>
        <v>56560</v>
      </c>
    </row>
    <row r="26" spans="2:5" ht="26.25">
      <c r="B26" s="4" t="s">
        <v>1</v>
      </c>
      <c r="C26" s="3"/>
      <c r="D26" s="5">
        <f>'Totales y gasto'!$G$75</f>
        <v>62875</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42" activePane="bottomLeft" state="frozen"/>
      <selection activeCell="C25" sqref="C25"/>
      <selection pane="bottomLeft" activeCell="U69" sqref="U69"/>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44" t="s">
        <v>4</v>
      </c>
      <c r="E6" s="144"/>
      <c r="F6" s="144"/>
      <c r="G6" s="144"/>
      <c r="H6" s="145"/>
      <c r="I6" s="17"/>
      <c r="J6" s="18"/>
    </row>
    <row r="7" spans="1:23" ht="20.100000000000001" customHeight="1">
      <c r="D7" s="146" t="s">
        <v>106</v>
      </c>
      <c r="E7" s="146"/>
      <c r="F7" s="146"/>
      <c r="G7" s="146"/>
      <c r="H7" s="147"/>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48" t="s">
        <v>5</v>
      </c>
      <c r="F10" s="149"/>
      <c r="G10" s="150"/>
      <c r="H10" s="25"/>
      <c r="I10" s="26"/>
      <c r="J10" s="27"/>
    </row>
    <row r="11" spans="1:23" s="28" customFormat="1" ht="21.4" customHeight="1">
      <c r="C11" s="143" t="s">
        <v>74</v>
      </c>
      <c r="D11" s="151" t="s">
        <v>82</v>
      </c>
      <c r="E11" s="151" t="s">
        <v>77</v>
      </c>
      <c r="F11" s="151" t="s">
        <v>6</v>
      </c>
      <c r="G11" s="151" t="s">
        <v>7</v>
      </c>
      <c r="H11" s="151" t="s">
        <v>105</v>
      </c>
      <c r="I11" s="29"/>
      <c r="J11" s="30"/>
      <c r="M11" s="31"/>
    </row>
    <row r="12" spans="1:23" s="28" customFormat="1" ht="24.75" customHeight="1">
      <c r="C12" s="143"/>
      <c r="D12" s="151"/>
      <c r="E12" s="151"/>
      <c r="F12" s="151"/>
      <c r="G12" s="151"/>
      <c r="H12" s="151"/>
      <c r="I12" s="29"/>
      <c r="J12" s="30"/>
      <c r="M12" s="31"/>
    </row>
    <row r="13" spans="1:23" s="23" customFormat="1" ht="16.149999999999999" customHeight="1">
      <c r="A13" s="32"/>
      <c r="B13" s="32"/>
      <c r="C13" s="99"/>
      <c r="D13" s="99" t="s">
        <v>93</v>
      </c>
      <c r="E13" s="100">
        <v>22469</v>
      </c>
      <c r="F13" s="100">
        <v>10747</v>
      </c>
      <c r="G13" s="100">
        <v>11722</v>
      </c>
      <c r="H13" s="101">
        <v>133130747.91</v>
      </c>
      <c r="I13" s="33"/>
      <c r="J13" s="34">
        <f>K13-E13</f>
        <v>0</v>
      </c>
      <c r="K13" s="35">
        <f>SUM(F13:G13)</f>
        <v>22469</v>
      </c>
      <c r="L13" s="36">
        <f>SUM(H14:H21)</f>
        <v>133130747.91000001</v>
      </c>
      <c r="M13" s="37">
        <f>L13-H13</f>
        <v>0</v>
      </c>
      <c r="T13" s="86"/>
      <c r="U13" s="86"/>
      <c r="V13" s="86"/>
      <c r="W13" s="87"/>
    </row>
    <row r="14" spans="1:23" ht="16.149999999999999" customHeight="1">
      <c r="A14" s="32"/>
      <c r="B14" s="32"/>
      <c r="C14" s="102">
        <v>4</v>
      </c>
      <c r="D14" s="103" t="s">
        <v>16</v>
      </c>
      <c r="E14" s="104">
        <v>2647</v>
      </c>
      <c r="F14" s="104">
        <v>1168</v>
      </c>
      <c r="G14" s="104">
        <v>1479</v>
      </c>
      <c r="H14" s="105">
        <v>13780731.060000001</v>
      </c>
      <c r="I14" s="38"/>
      <c r="J14" s="34">
        <f t="shared" ref="J14:J75" si="0">K14-E14</f>
        <v>0</v>
      </c>
      <c r="K14" s="35">
        <f t="shared" ref="K14:K75" si="1">SUM(F14:G14)</f>
        <v>2647</v>
      </c>
      <c r="M14" s="37"/>
      <c r="T14" s="88"/>
      <c r="U14" s="88"/>
      <c r="V14" s="88"/>
      <c r="W14" s="89"/>
    </row>
    <row r="15" spans="1:23" ht="16.149999999999999" customHeight="1">
      <c r="A15" s="32"/>
      <c r="B15" s="32"/>
      <c r="C15" s="102">
        <v>11</v>
      </c>
      <c r="D15" s="103" t="s">
        <v>17</v>
      </c>
      <c r="E15" s="104">
        <v>2614</v>
      </c>
      <c r="F15" s="104">
        <v>1289</v>
      </c>
      <c r="G15" s="104">
        <v>1325</v>
      </c>
      <c r="H15" s="105">
        <v>15836453.619999999</v>
      </c>
      <c r="I15" s="38"/>
      <c r="J15" s="34">
        <f t="shared" si="0"/>
        <v>0</v>
      </c>
      <c r="K15" s="35">
        <f t="shared" si="1"/>
        <v>2614</v>
      </c>
      <c r="M15" s="37"/>
      <c r="T15" s="88"/>
      <c r="U15" s="88"/>
      <c r="V15" s="88"/>
      <c r="W15" s="89"/>
    </row>
    <row r="16" spans="1:23" ht="16.149999999999999" customHeight="1">
      <c r="A16" s="32"/>
      <c r="B16" s="32"/>
      <c r="C16" s="102">
        <v>14</v>
      </c>
      <c r="D16" s="103" t="s">
        <v>18</v>
      </c>
      <c r="E16" s="104">
        <v>2121</v>
      </c>
      <c r="F16" s="104">
        <v>1033</v>
      </c>
      <c r="G16" s="104">
        <v>1088</v>
      </c>
      <c r="H16" s="105">
        <v>12227276.4</v>
      </c>
      <c r="I16" s="38"/>
      <c r="J16" s="34">
        <f t="shared" si="0"/>
        <v>0</v>
      </c>
      <c r="K16" s="35">
        <f t="shared" si="1"/>
        <v>2121</v>
      </c>
      <c r="M16" s="37"/>
      <c r="T16" s="88"/>
      <c r="U16" s="88"/>
      <c r="V16" s="88"/>
      <c r="W16" s="89"/>
    </row>
    <row r="17" spans="1:23" ht="16.149999999999999" customHeight="1">
      <c r="A17" s="32"/>
      <c r="B17" s="32"/>
      <c r="C17" s="102">
        <v>18</v>
      </c>
      <c r="D17" s="103" t="s">
        <v>19</v>
      </c>
      <c r="E17" s="104">
        <v>2388</v>
      </c>
      <c r="F17" s="104">
        <v>1132</v>
      </c>
      <c r="G17" s="104">
        <v>1256</v>
      </c>
      <c r="H17" s="105">
        <v>14260384.23</v>
      </c>
      <c r="I17" s="38"/>
      <c r="J17" s="34">
        <f t="shared" si="0"/>
        <v>0</v>
      </c>
      <c r="K17" s="35">
        <f t="shared" si="1"/>
        <v>2388</v>
      </c>
      <c r="M17" s="37"/>
      <c r="T17" s="88"/>
      <c r="U17" s="88"/>
      <c r="V17" s="88"/>
      <c r="W17" s="89"/>
    </row>
    <row r="18" spans="1:23" ht="16.149999999999999" customHeight="1">
      <c r="A18" s="32"/>
      <c r="B18" s="32"/>
      <c r="C18" s="102">
        <v>21</v>
      </c>
      <c r="D18" s="103" t="s">
        <v>20</v>
      </c>
      <c r="E18" s="104">
        <v>1363</v>
      </c>
      <c r="F18" s="104">
        <v>679</v>
      </c>
      <c r="G18" s="104">
        <v>684</v>
      </c>
      <c r="H18" s="105">
        <v>8318901.6299999999</v>
      </c>
      <c r="I18" s="38"/>
      <c r="J18" s="34">
        <f t="shared" si="0"/>
        <v>0</v>
      </c>
      <c r="K18" s="35">
        <f t="shared" si="1"/>
        <v>1363</v>
      </c>
      <c r="M18" s="37"/>
      <c r="T18" s="88"/>
      <c r="U18" s="88"/>
      <c r="V18" s="88"/>
      <c r="W18" s="89"/>
    </row>
    <row r="19" spans="1:23" ht="16.149999999999999" customHeight="1">
      <c r="A19" s="32"/>
      <c r="B19" s="32"/>
      <c r="C19" s="102">
        <v>23</v>
      </c>
      <c r="D19" s="103" t="s">
        <v>21</v>
      </c>
      <c r="E19" s="104">
        <v>1604</v>
      </c>
      <c r="F19" s="104">
        <v>759</v>
      </c>
      <c r="G19" s="104">
        <v>845</v>
      </c>
      <c r="H19" s="105">
        <v>8712353.8300000001</v>
      </c>
      <c r="I19" s="38"/>
      <c r="J19" s="34">
        <f t="shared" si="0"/>
        <v>0</v>
      </c>
      <c r="K19" s="35">
        <f t="shared" si="1"/>
        <v>1604</v>
      </c>
      <c r="M19" s="37"/>
      <c r="S19" s="39"/>
      <c r="T19" s="88"/>
      <c r="U19" s="88"/>
      <c r="V19" s="88"/>
      <c r="W19" s="89"/>
    </row>
    <row r="20" spans="1:23" ht="16.149999999999999" customHeight="1">
      <c r="A20" s="32"/>
      <c r="B20" s="32"/>
      <c r="C20" s="102">
        <v>29</v>
      </c>
      <c r="D20" s="103" t="s">
        <v>22</v>
      </c>
      <c r="E20" s="104">
        <v>4152</v>
      </c>
      <c r="F20" s="104">
        <v>1984</v>
      </c>
      <c r="G20" s="104">
        <v>2168</v>
      </c>
      <c r="H20" s="105">
        <v>26120535.940000001</v>
      </c>
      <c r="I20" s="38"/>
      <c r="J20" s="34">
        <f t="shared" si="0"/>
        <v>0</v>
      </c>
      <c r="K20" s="35">
        <f t="shared" si="1"/>
        <v>4152</v>
      </c>
      <c r="M20" s="37"/>
      <c r="T20" s="88"/>
      <c r="U20" s="88"/>
      <c r="V20" s="88"/>
      <c r="W20" s="89"/>
    </row>
    <row r="21" spans="1:23" ht="16.149999999999999" customHeight="1">
      <c r="A21" s="32"/>
      <c r="B21" s="32"/>
      <c r="C21" s="102">
        <v>41</v>
      </c>
      <c r="D21" s="103" t="s">
        <v>23</v>
      </c>
      <c r="E21" s="104">
        <v>5580</v>
      </c>
      <c r="F21" s="104">
        <v>2703</v>
      </c>
      <c r="G21" s="104">
        <v>2877</v>
      </c>
      <c r="H21" s="105">
        <v>33874111.200000003</v>
      </c>
      <c r="I21" s="38"/>
      <c r="J21" s="34">
        <f t="shared" si="0"/>
        <v>0</v>
      </c>
      <c r="K21" s="35">
        <f t="shared" si="1"/>
        <v>5580</v>
      </c>
      <c r="M21" s="37"/>
      <c r="T21" s="88"/>
      <c r="U21" s="88"/>
      <c r="V21" s="88"/>
      <c r="W21" s="89"/>
    </row>
    <row r="22" spans="1:23" s="23" customFormat="1" ht="16.149999999999999" customHeight="1">
      <c r="A22" s="32"/>
      <c r="B22" s="32"/>
      <c r="C22" s="106"/>
      <c r="D22" s="99" t="s">
        <v>94</v>
      </c>
      <c r="E22" s="100">
        <v>3503</v>
      </c>
      <c r="F22" s="100">
        <v>1593</v>
      </c>
      <c r="G22" s="100">
        <v>1910</v>
      </c>
      <c r="H22" s="101">
        <v>23823605.149999999</v>
      </c>
      <c r="I22" s="33"/>
      <c r="J22" s="34">
        <f t="shared" si="0"/>
        <v>0</v>
      </c>
      <c r="K22" s="35">
        <f t="shared" si="1"/>
        <v>3503</v>
      </c>
      <c r="L22" s="36">
        <f>SUM(H23:H25)</f>
        <v>23823605.150000002</v>
      </c>
      <c r="M22" s="37">
        <f t="shared" ref="M22:M75" si="2">L22-H22</f>
        <v>0</v>
      </c>
      <c r="T22" s="86"/>
      <c r="U22" s="86"/>
      <c r="V22" s="86"/>
      <c r="W22" s="87"/>
    </row>
    <row r="23" spans="1:23" ht="16.149999999999999" customHeight="1">
      <c r="A23" s="32"/>
      <c r="B23" s="32"/>
      <c r="C23" s="107">
        <v>22</v>
      </c>
      <c r="D23" s="103" t="s">
        <v>24</v>
      </c>
      <c r="E23" s="104">
        <v>647</v>
      </c>
      <c r="F23" s="104">
        <v>287</v>
      </c>
      <c r="G23" s="104">
        <v>360</v>
      </c>
      <c r="H23" s="105">
        <v>4160447.74</v>
      </c>
      <c r="I23" s="38"/>
      <c r="J23" s="34">
        <f t="shared" si="0"/>
        <v>0</v>
      </c>
      <c r="K23" s="35">
        <f t="shared" si="1"/>
        <v>647</v>
      </c>
      <c r="M23" s="37"/>
      <c r="T23" s="88"/>
      <c r="U23" s="88"/>
      <c r="V23" s="88"/>
      <c r="W23" s="89"/>
    </row>
    <row r="24" spans="1:23" ht="16.149999999999999" customHeight="1">
      <c r="A24" s="32"/>
      <c r="B24" s="32"/>
      <c r="C24" s="107">
        <v>44</v>
      </c>
      <c r="D24" s="103" t="s">
        <v>25</v>
      </c>
      <c r="E24" s="104">
        <v>356</v>
      </c>
      <c r="F24" s="104">
        <v>155</v>
      </c>
      <c r="G24" s="104">
        <v>201</v>
      </c>
      <c r="H24" s="105">
        <v>2342563.81</v>
      </c>
      <c r="I24" s="38"/>
      <c r="J24" s="34">
        <f t="shared" si="0"/>
        <v>0</v>
      </c>
      <c r="K24" s="35">
        <f t="shared" si="1"/>
        <v>356</v>
      </c>
      <c r="M24" s="37"/>
      <c r="T24" s="88"/>
      <c r="U24" s="88"/>
      <c r="V24" s="88"/>
      <c r="W24" s="89"/>
    </row>
    <row r="25" spans="1:23" ht="16.149999999999999" customHeight="1">
      <c r="A25" s="32"/>
      <c r="B25" s="32"/>
      <c r="C25" s="107">
        <v>50</v>
      </c>
      <c r="D25" s="103" t="s">
        <v>26</v>
      </c>
      <c r="E25" s="104">
        <v>2500</v>
      </c>
      <c r="F25" s="104">
        <v>1151</v>
      </c>
      <c r="G25" s="104">
        <v>1349</v>
      </c>
      <c r="H25" s="105">
        <v>17320593.600000001</v>
      </c>
      <c r="I25" s="38"/>
      <c r="J25" s="34">
        <f t="shared" si="0"/>
        <v>0</v>
      </c>
      <c r="K25" s="35">
        <f t="shared" si="1"/>
        <v>2500</v>
      </c>
      <c r="M25" s="37"/>
      <c r="T25" s="88"/>
      <c r="U25" s="88"/>
      <c r="V25" s="88"/>
      <c r="W25" s="89"/>
    </row>
    <row r="26" spans="1:23" s="23" customFormat="1" ht="16.149999999999999" customHeight="1">
      <c r="A26" s="32"/>
      <c r="B26" s="32"/>
      <c r="C26" s="106">
        <v>33</v>
      </c>
      <c r="D26" s="99" t="s">
        <v>95</v>
      </c>
      <c r="E26" s="100">
        <v>1724</v>
      </c>
      <c r="F26" s="100">
        <v>848</v>
      </c>
      <c r="G26" s="100">
        <v>876</v>
      </c>
      <c r="H26" s="101">
        <v>12232647.800000001</v>
      </c>
      <c r="I26" s="33"/>
      <c r="J26" s="34">
        <f t="shared" si="0"/>
        <v>0</v>
      </c>
      <c r="K26" s="35">
        <f t="shared" si="1"/>
        <v>1724</v>
      </c>
      <c r="L26" s="36">
        <f>SUM(H26)</f>
        <v>12232647.800000001</v>
      </c>
      <c r="M26" s="37">
        <f t="shared" si="2"/>
        <v>0</v>
      </c>
      <c r="T26" s="86"/>
      <c r="U26" s="86"/>
      <c r="V26" s="86"/>
      <c r="W26" s="87"/>
    </row>
    <row r="27" spans="1:23" s="23" customFormat="1" ht="16.149999999999999" customHeight="1">
      <c r="A27" s="32"/>
      <c r="B27" s="32"/>
      <c r="C27" s="106">
        <v>7</v>
      </c>
      <c r="D27" s="99" t="s">
        <v>96</v>
      </c>
      <c r="E27" s="100">
        <v>3155</v>
      </c>
      <c r="F27" s="100">
        <v>1509</v>
      </c>
      <c r="G27" s="100">
        <v>1646</v>
      </c>
      <c r="H27" s="101">
        <v>22556162.66</v>
      </c>
      <c r="I27" s="33"/>
      <c r="J27" s="34">
        <f t="shared" si="0"/>
        <v>0</v>
      </c>
      <c r="K27" s="35">
        <f t="shared" si="1"/>
        <v>3155</v>
      </c>
      <c r="L27" s="36">
        <f>SUM(H27)</f>
        <v>22556162.66</v>
      </c>
      <c r="M27" s="37">
        <f t="shared" si="2"/>
        <v>0</v>
      </c>
      <c r="T27" s="86"/>
      <c r="U27" s="86"/>
      <c r="V27" s="86"/>
      <c r="W27" s="87"/>
    </row>
    <row r="28" spans="1:23" s="23" customFormat="1" ht="16.149999999999999" customHeight="1">
      <c r="A28" s="32"/>
      <c r="B28" s="32"/>
      <c r="C28" s="106"/>
      <c r="D28" s="99" t="s">
        <v>98</v>
      </c>
      <c r="E28" s="100">
        <v>4136</v>
      </c>
      <c r="F28" s="100">
        <v>2018</v>
      </c>
      <c r="G28" s="100">
        <v>2118</v>
      </c>
      <c r="H28" s="101">
        <v>26229893.649999999</v>
      </c>
      <c r="I28" s="33"/>
      <c r="J28" s="34">
        <f t="shared" si="0"/>
        <v>0</v>
      </c>
      <c r="K28" s="35">
        <f t="shared" si="1"/>
        <v>4136</v>
      </c>
      <c r="L28" s="36">
        <f>SUM(H29:H30)</f>
        <v>26229893.649999999</v>
      </c>
      <c r="M28" s="37">
        <f t="shared" si="2"/>
        <v>0</v>
      </c>
      <c r="T28" s="86"/>
      <c r="U28" s="86"/>
      <c r="V28" s="86"/>
      <c r="W28" s="87"/>
    </row>
    <row r="29" spans="1:23" ht="16.149999999999999" customHeight="1">
      <c r="A29" s="32"/>
      <c r="B29" s="32"/>
      <c r="C29" s="107">
        <v>35</v>
      </c>
      <c r="D29" s="103" t="s">
        <v>27</v>
      </c>
      <c r="E29" s="104">
        <v>2217</v>
      </c>
      <c r="F29" s="104">
        <v>1069</v>
      </c>
      <c r="G29" s="104">
        <v>1148</v>
      </c>
      <c r="H29" s="105">
        <v>14226153.42</v>
      </c>
      <c r="I29" s="38"/>
      <c r="J29" s="34">
        <f t="shared" si="0"/>
        <v>0</v>
      </c>
      <c r="K29" s="35">
        <f t="shared" si="1"/>
        <v>2217</v>
      </c>
      <c r="M29" s="37"/>
      <c r="T29" s="88"/>
      <c r="U29" s="88"/>
      <c r="V29" s="88"/>
      <c r="W29" s="89"/>
    </row>
    <row r="30" spans="1:23" ht="16.149999999999999" customHeight="1">
      <c r="A30" s="32"/>
      <c r="B30" s="32"/>
      <c r="C30" s="107">
        <v>38</v>
      </c>
      <c r="D30" s="103" t="s">
        <v>28</v>
      </c>
      <c r="E30" s="104">
        <v>1919</v>
      </c>
      <c r="F30" s="104">
        <v>949</v>
      </c>
      <c r="G30" s="104">
        <v>970</v>
      </c>
      <c r="H30" s="105">
        <v>12003740.23</v>
      </c>
      <c r="I30" s="38"/>
      <c r="J30" s="34">
        <f t="shared" si="0"/>
        <v>0</v>
      </c>
      <c r="K30" s="35">
        <f t="shared" si="1"/>
        <v>1919</v>
      </c>
      <c r="M30" s="37"/>
      <c r="T30" s="88"/>
      <c r="U30" s="88"/>
      <c r="V30" s="88"/>
      <c r="W30" s="89"/>
    </row>
    <row r="31" spans="1:23" s="23" customFormat="1" ht="16.149999999999999" customHeight="1">
      <c r="A31" s="32"/>
      <c r="B31" s="32"/>
      <c r="C31" s="106">
        <v>39</v>
      </c>
      <c r="D31" s="99" t="s">
        <v>99</v>
      </c>
      <c r="E31" s="100">
        <v>1181</v>
      </c>
      <c r="F31" s="100">
        <v>566</v>
      </c>
      <c r="G31" s="100">
        <v>615</v>
      </c>
      <c r="H31" s="101">
        <v>8834100.25</v>
      </c>
      <c r="I31" s="33"/>
      <c r="J31" s="34">
        <f t="shared" si="0"/>
        <v>0</v>
      </c>
      <c r="K31" s="35">
        <f t="shared" si="1"/>
        <v>1181</v>
      </c>
      <c r="L31" s="36">
        <f>SUM(H31)</f>
        <v>8834100.25</v>
      </c>
      <c r="M31" s="37">
        <f t="shared" si="2"/>
        <v>0</v>
      </c>
      <c r="T31" s="86"/>
      <c r="U31" s="86"/>
      <c r="V31" s="86"/>
      <c r="W31" s="87"/>
    </row>
    <row r="32" spans="1:23" s="23" customFormat="1" ht="16.149999999999999" customHeight="1">
      <c r="A32" s="32"/>
      <c r="B32" s="32"/>
      <c r="C32" s="106"/>
      <c r="D32" s="99" t="s">
        <v>100</v>
      </c>
      <c r="E32" s="100">
        <v>4810</v>
      </c>
      <c r="F32" s="100">
        <v>2298</v>
      </c>
      <c r="G32" s="100">
        <v>2512</v>
      </c>
      <c r="H32" s="101">
        <v>32890584.739999998</v>
      </c>
      <c r="I32" s="33"/>
      <c r="J32" s="34">
        <f t="shared" si="0"/>
        <v>0</v>
      </c>
      <c r="K32" s="35">
        <f t="shared" si="1"/>
        <v>4810</v>
      </c>
      <c r="L32" s="36">
        <f>SUM(H33:H41)</f>
        <v>32890584.739999998</v>
      </c>
      <c r="M32" s="37">
        <f t="shared" si="2"/>
        <v>0</v>
      </c>
      <c r="T32" s="86"/>
      <c r="U32" s="86"/>
      <c r="V32" s="86"/>
      <c r="W32" s="87"/>
    </row>
    <row r="33" spans="1:23" ht="16.149999999999999" customHeight="1">
      <c r="A33" s="32"/>
      <c r="B33" s="32"/>
      <c r="C33" s="107">
        <v>5</v>
      </c>
      <c r="D33" s="108" t="s">
        <v>29</v>
      </c>
      <c r="E33" s="104">
        <v>268</v>
      </c>
      <c r="F33" s="104">
        <v>129</v>
      </c>
      <c r="G33" s="104">
        <v>139</v>
      </c>
      <c r="H33" s="105">
        <v>1851440.88</v>
      </c>
      <c r="I33" s="38"/>
      <c r="J33" s="34">
        <f t="shared" si="0"/>
        <v>0</v>
      </c>
      <c r="K33" s="35">
        <f t="shared" si="1"/>
        <v>268</v>
      </c>
      <c r="M33" s="37"/>
      <c r="T33" s="88"/>
      <c r="U33" s="88"/>
      <c r="V33" s="88"/>
      <c r="W33" s="89"/>
    </row>
    <row r="34" spans="1:23" ht="16.149999999999999" customHeight="1">
      <c r="A34" s="32"/>
      <c r="B34" s="32"/>
      <c r="C34" s="107">
        <v>9</v>
      </c>
      <c r="D34" s="108" t="s">
        <v>30</v>
      </c>
      <c r="E34" s="104">
        <v>780</v>
      </c>
      <c r="F34" s="104">
        <v>366</v>
      </c>
      <c r="G34" s="104">
        <v>414</v>
      </c>
      <c r="H34" s="105">
        <v>5802296.8799999999</v>
      </c>
      <c r="I34" s="38"/>
      <c r="J34" s="34">
        <f t="shared" si="0"/>
        <v>0</v>
      </c>
      <c r="K34" s="35">
        <f t="shared" si="1"/>
        <v>780</v>
      </c>
      <c r="M34" s="37"/>
      <c r="T34" s="88"/>
      <c r="U34" s="88"/>
      <c r="V34" s="88"/>
      <c r="W34" s="89"/>
    </row>
    <row r="35" spans="1:23" ht="16.149999999999999" customHeight="1">
      <c r="A35" s="32"/>
      <c r="B35" s="32"/>
      <c r="C35" s="107">
        <v>24</v>
      </c>
      <c r="D35" s="103" t="s">
        <v>31</v>
      </c>
      <c r="E35" s="104">
        <v>751</v>
      </c>
      <c r="F35" s="104">
        <v>373</v>
      </c>
      <c r="G35" s="104">
        <v>378</v>
      </c>
      <c r="H35" s="105">
        <v>4993758.9000000004</v>
      </c>
      <c r="I35" s="38"/>
      <c r="J35" s="34">
        <f t="shared" si="0"/>
        <v>0</v>
      </c>
      <c r="K35" s="35">
        <f t="shared" si="1"/>
        <v>751</v>
      </c>
      <c r="M35" s="37"/>
      <c r="T35" s="88"/>
      <c r="U35" s="88"/>
      <c r="V35" s="88"/>
      <c r="W35" s="89"/>
    </row>
    <row r="36" spans="1:23" ht="16.149999999999999" customHeight="1">
      <c r="A36" s="32"/>
      <c r="B36" s="32"/>
      <c r="C36" s="107">
        <v>34</v>
      </c>
      <c r="D36" s="103" t="s">
        <v>32</v>
      </c>
      <c r="E36" s="104">
        <v>293</v>
      </c>
      <c r="F36" s="104">
        <v>146</v>
      </c>
      <c r="G36" s="104">
        <v>147</v>
      </c>
      <c r="H36" s="105">
        <v>1970663.6</v>
      </c>
      <c r="I36" s="38"/>
      <c r="J36" s="34">
        <f t="shared" si="0"/>
        <v>0</v>
      </c>
      <c r="K36" s="35">
        <f t="shared" si="1"/>
        <v>293</v>
      </c>
      <c r="M36" s="37"/>
      <c r="T36" s="88"/>
      <c r="U36" s="88"/>
      <c r="V36" s="88"/>
      <c r="W36" s="89"/>
    </row>
    <row r="37" spans="1:23" ht="16.149999999999999" customHeight="1">
      <c r="A37" s="32"/>
      <c r="B37" s="32"/>
      <c r="C37" s="107">
        <v>37</v>
      </c>
      <c r="D37" s="103" t="s">
        <v>33</v>
      </c>
      <c r="E37" s="104">
        <v>653</v>
      </c>
      <c r="F37" s="104">
        <v>316</v>
      </c>
      <c r="G37" s="104">
        <v>337</v>
      </c>
      <c r="H37" s="105">
        <v>4228090.68</v>
      </c>
      <c r="I37" s="38"/>
      <c r="J37" s="34">
        <f t="shared" si="0"/>
        <v>0</v>
      </c>
      <c r="K37" s="35">
        <f t="shared" si="1"/>
        <v>653</v>
      </c>
      <c r="M37" s="37"/>
      <c r="T37" s="88"/>
      <c r="U37" s="88"/>
      <c r="V37" s="88"/>
      <c r="W37" s="89"/>
    </row>
    <row r="38" spans="1:23" ht="16.149999999999999" customHeight="1">
      <c r="A38" s="32"/>
      <c r="B38" s="32"/>
      <c r="C38" s="107">
        <v>40</v>
      </c>
      <c r="D38" s="103" t="s">
        <v>34</v>
      </c>
      <c r="E38" s="104">
        <v>382</v>
      </c>
      <c r="F38" s="104">
        <v>183</v>
      </c>
      <c r="G38" s="104">
        <v>199</v>
      </c>
      <c r="H38" s="105">
        <v>2459882.9300000002</v>
      </c>
      <c r="I38" s="38"/>
      <c r="J38" s="34">
        <f t="shared" si="0"/>
        <v>0</v>
      </c>
      <c r="K38" s="35">
        <f t="shared" si="1"/>
        <v>382</v>
      </c>
      <c r="M38" s="37"/>
      <c r="R38" s="39"/>
      <c r="T38" s="88"/>
      <c r="U38" s="88"/>
      <c r="V38" s="88"/>
      <c r="W38" s="89"/>
    </row>
    <row r="39" spans="1:23" ht="16.149999999999999" customHeight="1">
      <c r="A39" s="32"/>
      <c r="B39" s="32"/>
      <c r="C39" s="107">
        <v>42</v>
      </c>
      <c r="D39" s="103" t="s">
        <v>35</v>
      </c>
      <c r="E39" s="104">
        <v>234</v>
      </c>
      <c r="F39" s="104">
        <v>107</v>
      </c>
      <c r="G39" s="104">
        <v>127</v>
      </c>
      <c r="H39" s="105">
        <v>1592563.66</v>
      </c>
      <c r="I39" s="38"/>
      <c r="J39" s="34">
        <f t="shared" si="0"/>
        <v>0</v>
      </c>
      <c r="K39" s="35">
        <f t="shared" si="1"/>
        <v>234</v>
      </c>
      <c r="M39" s="37"/>
      <c r="T39" s="88"/>
      <c r="U39" s="88"/>
      <c r="V39" s="88"/>
      <c r="W39" s="89"/>
    </row>
    <row r="40" spans="1:23" ht="16.149999999999999" customHeight="1">
      <c r="A40" s="32"/>
      <c r="B40" s="32"/>
      <c r="C40" s="107">
        <v>47</v>
      </c>
      <c r="D40" s="103" t="s">
        <v>36</v>
      </c>
      <c r="E40" s="104">
        <v>1160</v>
      </c>
      <c r="F40" s="104">
        <v>540</v>
      </c>
      <c r="G40" s="104">
        <v>620</v>
      </c>
      <c r="H40" s="105">
        <v>8231888.96</v>
      </c>
      <c r="I40" s="38"/>
      <c r="J40" s="34">
        <f t="shared" si="0"/>
        <v>0</v>
      </c>
      <c r="K40" s="35">
        <f t="shared" si="1"/>
        <v>1160</v>
      </c>
      <c r="M40" s="37"/>
      <c r="T40" s="88"/>
      <c r="U40" s="88"/>
      <c r="V40" s="88"/>
      <c r="W40" s="89"/>
    </row>
    <row r="41" spans="1:23" ht="16.149999999999999" customHeight="1">
      <c r="A41" s="32"/>
      <c r="B41" s="32"/>
      <c r="C41" s="107">
        <v>49</v>
      </c>
      <c r="D41" s="103" t="s">
        <v>37</v>
      </c>
      <c r="E41" s="104">
        <v>289</v>
      </c>
      <c r="F41" s="104">
        <v>138</v>
      </c>
      <c r="G41" s="104">
        <v>151</v>
      </c>
      <c r="H41" s="105">
        <v>1759998.25</v>
      </c>
      <c r="I41" s="38"/>
      <c r="J41" s="34">
        <f t="shared" si="0"/>
        <v>0</v>
      </c>
      <c r="K41" s="35">
        <f t="shared" si="1"/>
        <v>289</v>
      </c>
      <c r="M41" s="37"/>
      <c r="T41" s="88"/>
      <c r="U41" s="88"/>
      <c r="V41" s="88"/>
      <c r="W41" s="89"/>
    </row>
    <row r="42" spans="1:23" s="23" customFormat="1" ht="16.149999999999999" customHeight="1">
      <c r="A42" s="32"/>
      <c r="B42" s="32"/>
      <c r="C42" s="106"/>
      <c r="D42" s="99" t="s">
        <v>101</v>
      </c>
      <c r="E42" s="100">
        <v>5029</v>
      </c>
      <c r="F42" s="100">
        <v>2219</v>
      </c>
      <c r="G42" s="100">
        <v>2810</v>
      </c>
      <c r="H42" s="101">
        <v>32582091.98</v>
      </c>
      <c r="I42" s="33"/>
      <c r="J42" s="34">
        <f t="shared" si="0"/>
        <v>0</v>
      </c>
      <c r="K42" s="35">
        <f t="shared" si="1"/>
        <v>5029</v>
      </c>
      <c r="L42" s="36">
        <f>SUM(H43:H47)</f>
        <v>32582091.979999997</v>
      </c>
      <c r="M42" s="37">
        <f t="shared" si="2"/>
        <v>0</v>
      </c>
      <c r="T42" s="86"/>
      <c r="U42" s="86"/>
      <c r="V42" s="86"/>
      <c r="W42" s="87"/>
    </row>
    <row r="43" spans="1:23" ht="16.149999999999999" customHeight="1">
      <c r="A43" s="32"/>
      <c r="B43" s="32"/>
      <c r="C43" s="107">
        <v>2</v>
      </c>
      <c r="D43" s="103" t="s">
        <v>38</v>
      </c>
      <c r="E43" s="104">
        <v>912</v>
      </c>
      <c r="F43" s="104">
        <v>438</v>
      </c>
      <c r="G43" s="104">
        <v>474</v>
      </c>
      <c r="H43" s="105">
        <v>6123240.8700000001</v>
      </c>
      <c r="I43" s="38"/>
      <c r="J43" s="34">
        <f t="shared" si="0"/>
        <v>0</v>
      </c>
      <c r="K43" s="35">
        <f t="shared" si="1"/>
        <v>912</v>
      </c>
      <c r="M43" s="37"/>
      <c r="T43" s="88"/>
      <c r="U43" s="88"/>
      <c r="V43" s="88"/>
      <c r="W43" s="89"/>
    </row>
    <row r="44" spans="1:23" ht="16.149999999999999" customHeight="1">
      <c r="A44" s="32"/>
      <c r="B44" s="32"/>
      <c r="C44" s="107">
        <v>13</v>
      </c>
      <c r="D44" s="103" t="s">
        <v>39</v>
      </c>
      <c r="E44" s="104">
        <v>1187</v>
      </c>
      <c r="F44" s="104">
        <v>526</v>
      </c>
      <c r="G44" s="104">
        <v>661</v>
      </c>
      <c r="H44" s="105">
        <v>7591539.6299999999</v>
      </c>
      <c r="I44" s="38"/>
      <c r="J44" s="34">
        <f t="shared" si="0"/>
        <v>0</v>
      </c>
      <c r="K44" s="35">
        <f t="shared" si="1"/>
        <v>1187</v>
      </c>
      <c r="M44" s="37"/>
      <c r="T44" s="88"/>
      <c r="U44" s="88"/>
      <c r="V44" s="88"/>
      <c r="W44" s="89"/>
    </row>
    <row r="45" spans="1:23" ht="16.149999999999999" customHeight="1">
      <c r="A45" s="32"/>
      <c r="B45" s="32"/>
      <c r="C45" s="107">
        <v>16</v>
      </c>
      <c r="D45" s="103" t="s">
        <v>40</v>
      </c>
      <c r="E45" s="104">
        <v>475</v>
      </c>
      <c r="F45" s="104">
        <v>215</v>
      </c>
      <c r="G45" s="104">
        <v>260</v>
      </c>
      <c r="H45" s="105">
        <v>2828448.27</v>
      </c>
      <c r="I45" s="38"/>
      <c r="J45" s="34">
        <f t="shared" si="0"/>
        <v>0</v>
      </c>
      <c r="K45" s="35">
        <f t="shared" si="1"/>
        <v>475</v>
      </c>
      <c r="M45" s="37"/>
      <c r="T45" s="88"/>
      <c r="U45" s="88"/>
      <c r="V45" s="88"/>
      <c r="W45" s="89"/>
    </row>
    <row r="46" spans="1:23" ht="16.149999999999999" customHeight="1">
      <c r="A46" s="32"/>
      <c r="B46" s="32"/>
      <c r="C46" s="107">
        <v>19</v>
      </c>
      <c r="D46" s="103" t="s">
        <v>41</v>
      </c>
      <c r="E46" s="104">
        <v>729</v>
      </c>
      <c r="F46" s="104">
        <v>315</v>
      </c>
      <c r="G46" s="104">
        <v>414</v>
      </c>
      <c r="H46" s="105">
        <v>5051909.74</v>
      </c>
      <c r="I46" s="38"/>
      <c r="J46" s="34">
        <f t="shared" si="0"/>
        <v>0</v>
      </c>
      <c r="K46" s="35">
        <f t="shared" si="1"/>
        <v>729</v>
      </c>
      <c r="M46" s="37"/>
      <c r="T46" s="88"/>
      <c r="U46" s="88"/>
      <c r="V46" s="88"/>
      <c r="W46" s="89"/>
    </row>
    <row r="47" spans="1:23" ht="16.149999999999999" customHeight="1">
      <c r="A47" s="32"/>
      <c r="B47" s="32"/>
      <c r="C47" s="107">
        <v>45</v>
      </c>
      <c r="D47" s="103" t="s">
        <v>42</v>
      </c>
      <c r="E47" s="104">
        <v>1726</v>
      </c>
      <c r="F47" s="104">
        <v>725</v>
      </c>
      <c r="G47" s="104">
        <v>1001</v>
      </c>
      <c r="H47" s="105">
        <v>10986953.470000001</v>
      </c>
      <c r="I47" s="38"/>
      <c r="J47" s="34">
        <f t="shared" si="0"/>
        <v>0</v>
      </c>
      <c r="K47" s="35">
        <f t="shared" si="1"/>
        <v>1726</v>
      </c>
      <c r="M47" s="37"/>
      <c r="T47" s="88"/>
      <c r="U47" s="88"/>
      <c r="V47" s="88"/>
      <c r="W47" s="89"/>
    </row>
    <row r="48" spans="1:23" s="23" customFormat="1" ht="16.149999999999999" customHeight="1">
      <c r="A48" s="32"/>
      <c r="B48" s="32"/>
      <c r="C48" s="106"/>
      <c r="D48" s="99" t="s">
        <v>58</v>
      </c>
      <c r="E48" s="100">
        <v>21311</v>
      </c>
      <c r="F48" s="100">
        <v>9865</v>
      </c>
      <c r="G48" s="100">
        <v>11446</v>
      </c>
      <c r="H48" s="101">
        <v>162310138.13</v>
      </c>
      <c r="I48" s="33"/>
      <c r="J48" s="34">
        <f t="shared" si="0"/>
        <v>0</v>
      </c>
      <c r="K48" s="35">
        <f t="shared" si="1"/>
        <v>21311</v>
      </c>
      <c r="L48" s="36">
        <f>SUM(H49:H52)</f>
        <v>162310138.13</v>
      </c>
      <c r="M48" s="37">
        <f t="shared" si="2"/>
        <v>0</v>
      </c>
      <c r="T48" s="86"/>
      <c r="U48" s="86"/>
      <c r="V48" s="86"/>
      <c r="W48" s="87"/>
    </row>
    <row r="49" spans="1:23" ht="16.149999999999999" customHeight="1">
      <c r="A49" s="32"/>
      <c r="B49" s="32"/>
      <c r="C49" s="107">
        <v>8</v>
      </c>
      <c r="D49" s="103" t="s">
        <v>43</v>
      </c>
      <c r="E49" s="104">
        <v>15858</v>
      </c>
      <c r="F49" s="104">
        <v>7484</v>
      </c>
      <c r="G49" s="104">
        <v>8374</v>
      </c>
      <c r="H49" s="105">
        <v>124259514.43000001</v>
      </c>
      <c r="I49" s="38"/>
      <c r="J49" s="34">
        <f t="shared" si="0"/>
        <v>0</v>
      </c>
      <c r="K49" s="35">
        <f t="shared" si="1"/>
        <v>15858</v>
      </c>
      <c r="M49" s="37"/>
      <c r="T49" s="88"/>
      <c r="U49" s="88"/>
      <c r="V49" s="88"/>
      <c r="W49" s="89"/>
    </row>
    <row r="50" spans="1:23" ht="16.149999999999999" customHeight="1">
      <c r="A50" s="32"/>
      <c r="B50" s="32"/>
      <c r="C50" s="107">
        <v>17</v>
      </c>
      <c r="D50" s="103" t="s">
        <v>84</v>
      </c>
      <c r="E50" s="104">
        <v>2201</v>
      </c>
      <c r="F50" s="104">
        <v>968</v>
      </c>
      <c r="G50" s="104">
        <v>1233</v>
      </c>
      <c r="H50" s="105">
        <v>15279267.810000001</v>
      </c>
      <c r="I50" s="38"/>
      <c r="J50" s="34">
        <f t="shared" si="0"/>
        <v>0</v>
      </c>
      <c r="K50" s="35">
        <f t="shared" si="1"/>
        <v>2201</v>
      </c>
      <c r="M50" s="37"/>
      <c r="T50" s="88"/>
      <c r="U50" s="88"/>
      <c r="V50" s="88"/>
      <c r="W50" s="89"/>
    </row>
    <row r="51" spans="1:23" ht="16.149999999999999" customHeight="1">
      <c r="A51" s="32"/>
      <c r="B51" s="32"/>
      <c r="C51" s="107">
        <v>25</v>
      </c>
      <c r="D51" s="103" t="s">
        <v>85</v>
      </c>
      <c r="E51" s="104">
        <v>1229</v>
      </c>
      <c r="F51" s="104">
        <v>505</v>
      </c>
      <c r="G51" s="104">
        <v>724</v>
      </c>
      <c r="H51" s="105">
        <v>8108055.2800000003</v>
      </c>
      <c r="I51" s="38"/>
      <c r="J51" s="34">
        <f t="shared" si="0"/>
        <v>0</v>
      </c>
      <c r="K51" s="35">
        <f t="shared" si="1"/>
        <v>1229</v>
      </c>
      <c r="M51" s="37"/>
      <c r="T51" s="88"/>
      <c r="U51" s="88"/>
      <c r="V51" s="88"/>
      <c r="W51" s="89"/>
    </row>
    <row r="52" spans="1:23" ht="16.149999999999999" customHeight="1">
      <c r="A52" s="32"/>
      <c r="B52" s="32"/>
      <c r="C52" s="107">
        <v>43</v>
      </c>
      <c r="D52" s="103" t="s">
        <v>44</v>
      </c>
      <c r="E52" s="104">
        <v>2023</v>
      </c>
      <c r="F52" s="104">
        <v>908</v>
      </c>
      <c r="G52" s="104">
        <v>1115</v>
      </c>
      <c r="H52" s="105">
        <v>14663300.609999999</v>
      </c>
      <c r="I52" s="38"/>
      <c r="J52" s="34">
        <f t="shared" si="0"/>
        <v>0</v>
      </c>
      <c r="K52" s="35">
        <f t="shared" si="1"/>
        <v>2023</v>
      </c>
      <c r="M52" s="37"/>
      <c r="T52" s="88"/>
      <c r="U52" s="88"/>
      <c r="V52" s="88"/>
      <c r="W52" s="89"/>
    </row>
    <row r="53" spans="1:23" s="23" customFormat="1" ht="16.149999999999999" customHeight="1">
      <c r="A53" s="32"/>
      <c r="B53" s="32"/>
      <c r="C53" s="106"/>
      <c r="D53" s="99" t="s">
        <v>60</v>
      </c>
      <c r="E53" s="100">
        <v>2818</v>
      </c>
      <c r="F53" s="100">
        <v>1369</v>
      </c>
      <c r="G53" s="100">
        <v>1449</v>
      </c>
      <c r="H53" s="101">
        <v>15152648.65</v>
      </c>
      <c r="I53" s="33"/>
      <c r="J53" s="34">
        <f t="shared" si="0"/>
        <v>0</v>
      </c>
      <c r="K53" s="35">
        <f t="shared" si="1"/>
        <v>2818</v>
      </c>
      <c r="L53" s="36">
        <f>SUM(H54:H55)</f>
        <v>15152648.65</v>
      </c>
      <c r="M53" s="37">
        <f t="shared" si="2"/>
        <v>0</v>
      </c>
      <c r="T53" s="86"/>
      <c r="U53" s="86"/>
      <c r="V53" s="86"/>
      <c r="W53" s="87"/>
    </row>
    <row r="54" spans="1:23" ht="16.149999999999999" customHeight="1">
      <c r="A54" s="32"/>
      <c r="B54" s="32"/>
      <c r="C54" s="107">
        <v>6</v>
      </c>
      <c r="D54" s="103" t="s">
        <v>45</v>
      </c>
      <c r="E54" s="104">
        <v>1870</v>
      </c>
      <c r="F54" s="104">
        <v>909</v>
      </c>
      <c r="G54" s="104">
        <v>961</v>
      </c>
      <c r="H54" s="105">
        <v>9809189.1500000004</v>
      </c>
      <c r="I54" s="38"/>
      <c r="J54" s="34">
        <f t="shared" si="0"/>
        <v>0</v>
      </c>
      <c r="K54" s="35">
        <f t="shared" si="1"/>
        <v>1870</v>
      </c>
      <c r="M54" s="37"/>
      <c r="T54" s="88"/>
      <c r="U54" s="88"/>
      <c r="V54" s="88"/>
      <c r="W54" s="89"/>
    </row>
    <row r="55" spans="1:23" ht="16.149999999999999" customHeight="1">
      <c r="A55" s="32"/>
      <c r="B55" s="32"/>
      <c r="C55" s="107">
        <v>10</v>
      </c>
      <c r="D55" s="103" t="s">
        <v>46</v>
      </c>
      <c r="E55" s="104">
        <v>948</v>
      </c>
      <c r="F55" s="104">
        <v>460</v>
      </c>
      <c r="G55" s="104">
        <v>488</v>
      </c>
      <c r="H55" s="105">
        <v>5343459.5</v>
      </c>
      <c r="I55" s="38"/>
      <c r="J55" s="34">
        <f t="shared" si="0"/>
        <v>0</v>
      </c>
      <c r="K55" s="35">
        <f t="shared" si="1"/>
        <v>948</v>
      </c>
      <c r="M55" s="37"/>
      <c r="T55" s="88"/>
      <c r="U55" s="88"/>
      <c r="V55" s="88"/>
      <c r="W55" s="89"/>
    </row>
    <row r="56" spans="1:23" s="23" customFormat="1" ht="16.149999999999999" customHeight="1">
      <c r="A56" s="32"/>
      <c r="B56" s="32"/>
      <c r="C56" s="106"/>
      <c r="D56" s="99" t="s">
        <v>61</v>
      </c>
      <c r="E56" s="100">
        <v>5296</v>
      </c>
      <c r="F56" s="100">
        <v>2601</v>
      </c>
      <c r="G56" s="100">
        <v>2695</v>
      </c>
      <c r="H56" s="101">
        <v>35634639.270000003</v>
      </c>
      <c r="I56" s="33"/>
      <c r="J56" s="34">
        <f t="shared" si="0"/>
        <v>0</v>
      </c>
      <c r="K56" s="35">
        <f t="shared" si="1"/>
        <v>5296</v>
      </c>
      <c r="L56" s="36">
        <f>SUM(H57:H60)</f>
        <v>35634639.269999996</v>
      </c>
      <c r="M56" s="37">
        <f t="shared" si="2"/>
        <v>0</v>
      </c>
      <c r="T56" s="86"/>
      <c r="U56" s="86"/>
      <c r="V56" s="86"/>
      <c r="W56" s="87"/>
    </row>
    <row r="57" spans="1:23" ht="16.149999999999999" customHeight="1">
      <c r="A57" s="32"/>
      <c r="B57" s="32"/>
      <c r="C57" s="107">
        <v>15</v>
      </c>
      <c r="D57" s="103" t="s">
        <v>88</v>
      </c>
      <c r="E57" s="104">
        <v>2178</v>
      </c>
      <c r="F57" s="104">
        <v>1079</v>
      </c>
      <c r="G57" s="104">
        <v>1099</v>
      </c>
      <c r="H57" s="105">
        <v>15301489.17</v>
      </c>
      <c r="I57" s="38"/>
      <c r="J57" s="34">
        <f t="shared" si="0"/>
        <v>0</v>
      </c>
      <c r="K57" s="35">
        <f t="shared" si="1"/>
        <v>2178</v>
      </c>
      <c r="M57" s="37"/>
      <c r="T57" s="88"/>
      <c r="U57" s="88"/>
      <c r="V57" s="88"/>
      <c r="W57" s="89"/>
    </row>
    <row r="58" spans="1:23" ht="16.149999999999999" customHeight="1">
      <c r="A58" s="32"/>
      <c r="B58" s="32"/>
      <c r="C58" s="107">
        <v>27</v>
      </c>
      <c r="D58" s="103" t="s">
        <v>47</v>
      </c>
      <c r="E58" s="104">
        <v>698</v>
      </c>
      <c r="F58" s="104">
        <v>348</v>
      </c>
      <c r="G58" s="104">
        <v>350</v>
      </c>
      <c r="H58" s="105">
        <v>4127610</v>
      </c>
      <c r="I58" s="38"/>
      <c r="J58" s="34">
        <f t="shared" si="0"/>
        <v>0</v>
      </c>
      <c r="K58" s="35">
        <f t="shared" si="1"/>
        <v>698</v>
      </c>
      <c r="M58" s="37"/>
      <c r="T58" s="88"/>
      <c r="U58" s="88"/>
      <c r="V58" s="88"/>
      <c r="W58" s="89"/>
    </row>
    <row r="59" spans="1:23" ht="16.149999999999999" customHeight="1">
      <c r="A59" s="32"/>
      <c r="B59" s="32"/>
      <c r="C59" s="107">
        <v>32</v>
      </c>
      <c r="D59" s="103" t="s">
        <v>89</v>
      </c>
      <c r="E59" s="104">
        <v>518</v>
      </c>
      <c r="F59" s="104">
        <v>242</v>
      </c>
      <c r="G59" s="104">
        <v>276</v>
      </c>
      <c r="H59" s="105">
        <v>3175113.76</v>
      </c>
      <c r="I59" s="38"/>
      <c r="J59" s="34">
        <f t="shared" si="0"/>
        <v>0</v>
      </c>
      <c r="K59" s="35">
        <f t="shared" si="1"/>
        <v>518</v>
      </c>
      <c r="M59" s="37"/>
      <c r="T59" s="88"/>
      <c r="U59" s="88"/>
      <c r="V59" s="88"/>
      <c r="W59" s="89"/>
    </row>
    <row r="60" spans="1:23" ht="16.149999999999999" customHeight="1">
      <c r="A60" s="32"/>
      <c r="B60" s="32"/>
      <c r="C60" s="107">
        <v>36</v>
      </c>
      <c r="D60" s="103" t="s">
        <v>48</v>
      </c>
      <c r="E60" s="104">
        <v>1902</v>
      </c>
      <c r="F60" s="104">
        <v>932</v>
      </c>
      <c r="G60" s="104">
        <v>970</v>
      </c>
      <c r="H60" s="105">
        <v>13030426.34</v>
      </c>
      <c r="I60" s="38"/>
      <c r="J60" s="34">
        <f t="shared" si="0"/>
        <v>0</v>
      </c>
      <c r="K60" s="35">
        <f t="shared" si="1"/>
        <v>1902</v>
      </c>
      <c r="M60" s="37"/>
      <c r="T60" s="88"/>
      <c r="U60" s="88"/>
      <c r="V60" s="88"/>
      <c r="W60" s="89"/>
    </row>
    <row r="61" spans="1:23" s="23" customFormat="1" ht="16.149999999999999" customHeight="1">
      <c r="A61" s="32"/>
      <c r="B61" s="32"/>
      <c r="C61" s="106">
        <v>28</v>
      </c>
      <c r="D61" s="99" t="s">
        <v>102</v>
      </c>
      <c r="E61" s="100">
        <v>18541</v>
      </c>
      <c r="F61" s="100">
        <v>9132</v>
      </c>
      <c r="G61" s="100">
        <v>9409</v>
      </c>
      <c r="H61" s="101">
        <v>154352375.74000001</v>
      </c>
      <c r="I61" s="33"/>
      <c r="J61" s="34">
        <f t="shared" si="0"/>
        <v>0</v>
      </c>
      <c r="K61" s="35">
        <f t="shared" si="1"/>
        <v>18541</v>
      </c>
      <c r="L61" s="36">
        <f>SUM(H61)</f>
        <v>154352375.74000001</v>
      </c>
      <c r="M61" s="37">
        <f t="shared" si="2"/>
        <v>0</v>
      </c>
      <c r="T61" s="86"/>
      <c r="U61" s="86"/>
      <c r="V61" s="86"/>
      <c r="W61" s="87"/>
    </row>
    <row r="62" spans="1:23" s="23" customFormat="1" ht="16.149999999999999" customHeight="1">
      <c r="A62" s="32"/>
      <c r="B62" s="32"/>
      <c r="C62" s="106">
        <v>30</v>
      </c>
      <c r="D62" s="99" t="s">
        <v>103</v>
      </c>
      <c r="E62" s="100">
        <v>4740</v>
      </c>
      <c r="F62" s="100">
        <v>2058</v>
      </c>
      <c r="G62" s="100">
        <v>2682</v>
      </c>
      <c r="H62" s="101">
        <v>28625836.620000001</v>
      </c>
      <c r="I62" s="33"/>
      <c r="J62" s="34">
        <f t="shared" si="0"/>
        <v>0</v>
      </c>
      <c r="K62" s="35">
        <f t="shared" si="1"/>
        <v>4740</v>
      </c>
      <c r="L62" s="36">
        <f>SUM(H62)</f>
        <v>28625836.620000001</v>
      </c>
      <c r="M62" s="37">
        <f t="shared" si="2"/>
        <v>0</v>
      </c>
      <c r="T62" s="86"/>
      <c r="U62" s="86"/>
      <c r="V62" s="86"/>
      <c r="W62" s="87"/>
    </row>
    <row r="63" spans="1:23" s="23" customFormat="1" ht="16.149999999999999" customHeight="1">
      <c r="A63" s="32"/>
      <c r="B63" s="32"/>
      <c r="C63" s="106">
        <v>31</v>
      </c>
      <c r="D63" s="99" t="s">
        <v>64</v>
      </c>
      <c r="E63" s="100">
        <v>1647</v>
      </c>
      <c r="F63" s="100">
        <v>771</v>
      </c>
      <c r="G63" s="100">
        <v>876</v>
      </c>
      <c r="H63" s="101">
        <v>13330105.23</v>
      </c>
      <c r="I63" s="33"/>
      <c r="J63" s="34">
        <f t="shared" si="0"/>
        <v>0</v>
      </c>
      <c r="K63" s="35">
        <f t="shared" si="1"/>
        <v>1647</v>
      </c>
      <c r="L63" s="36">
        <f>SUM(H63)</f>
        <v>13330105.23</v>
      </c>
      <c r="M63" s="37">
        <f t="shared" si="2"/>
        <v>0</v>
      </c>
      <c r="T63" s="86"/>
      <c r="U63" s="86"/>
      <c r="V63" s="86"/>
      <c r="W63" s="87"/>
    </row>
    <row r="64" spans="1:23" s="23" customFormat="1" ht="16.149999999999999" customHeight="1">
      <c r="A64" s="32"/>
      <c r="B64" s="32"/>
      <c r="C64" s="106">
        <v>26</v>
      </c>
      <c r="D64" s="99" t="s">
        <v>66</v>
      </c>
      <c r="E64" s="100">
        <v>876</v>
      </c>
      <c r="F64" s="100">
        <v>391</v>
      </c>
      <c r="G64" s="100">
        <v>485</v>
      </c>
      <c r="H64" s="101">
        <v>5829573.7800000003</v>
      </c>
      <c r="I64" s="33"/>
      <c r="J64" s="34">
        <f t="shared" si="0"/>
        <v>0</v>
      </c>
      <c r="K64" s="35">
        <f t="shared" si="1"/>
        <v>876</v>
      </c>
      <c r="L64" s="36">
        <f>SUM(H64)</f>
        <v>5829573.7800000003</v>
      </c>
      <c r="M64" s="37">
        <f t="shared" si="2"/>
        <v>0</v>
      </c>
      <c r="T64" s="86"/>
      <c r="U64" s="86"/>
      <c r="V64" s="86"/>
      <c r="W64" s="87"/>
    </row>
    <row r="65" spans="1:23" s="23" customFormat="1" ht="16.149999999999999" customHeight="1">
      <c r="A65" s="32"/>
      <c r="B65" s="32"/>
      <c r="C65" s="106"/>
      <c r="D65" s="99" t="s">
        <v>104</v>
      </c>
      <c r="E65" s="100">
        <v>12602</v>
      </c>
      <c r="F65" s="100">
        <v>5914</v>
      </c>
      <c r="G65" s="100">
        <v>6688</v>
      </c>
      <c r="H65" s="101">
        <v>101319508.63</v>
      </c>
      <c r="I65" s="33"/>
      <c r="J65" s="34">
        <f t="shared" si="0"/>
        <v>0</v>
      </c>
      <c r="K65" s="35">
        <f t="shared" si="1"/>
        <v>12602</v>
      </c>
      <c r="L65" s="36">
        <f>SUM(H66:H68)</f>
        <v>101319508.63</v>
      </c>
      <c r="M65" s="37">
        <f t="shared" si="2"/>
        <v>0</v>
      </c>
      <c r="T65" s="86"/>
      <c r="U65" s="86"/>
      <c r="V65" s="86"/>
      <c r="W65" s="87"/>
    </row>
    <row r="66" spans="1:23" ht="16.149999999999999" customHeight="1">
      <c r="A66" s="32"/>
      <c r="B66" s="32"/>
      <c r="C66" s="107">
        <v>3</v>
      </c>
      <c r="D66" s="103" t="s">
        <v>86</v>
      </c>
      <c r="E66" s="104">
        <v>4469</v>
      </c>
      <c r="F66" s="104">
        <v>2075</v>
      </c>
      <c r="G66" s="104">
        <v>2394</v>
      </c>
      <c r="H66" s="105">
        <v>26738390.870000001</v>
      </c>
      <c r="I66" s="38"/>
      <c r="J66" s="34">
        <f t="shared" si="0"/>
        <v>0</v>
      </c>
      <c r="K66" s="35">
        <f t="shared" si="1"/>
        <v>4469</v>
      </c>
      <c r="M66" s="37"/>
      <c r="T66" s="88"/>
      <c r="U66" s="88"/>
      <c r="V66" s="88"/>
      <c r="W66" s="89"/>
    </row>
    <row r="67" spans="1:23" ht="16.149999999999999" customHeight="1">
      <c r="A67" s="32"/>
      <c r="B67" s="32"/>
      <c r="C67" s="107">
        <v>12</v>
      </c>
      <c r="D67" s="103" t="s">
        <v>87</v>
      </c>
      <c r="E67" s="104">
        <v>1524</v>
      </c>
      <c r="F67" s="104">
        <v>713</v>
      </c>
      <c r="G67" s="104">
        <v>811</v>
      </c>
      <c r="H67" s="105">
        <v>10387457.789999999</v>
      </c>
      <c r="I67" s="38"/>
      <c r="J67" s="34">
        <f t="shared" si="0"/>
        <v>0</v>
      </c>
      <c r="K67" s="35">
        <f t="shared" si="1"/>
        <v>1524</v>
      </c>
      <c r="M67" s="37"/>
      <c r="T67" s="88"/>
      <c r="U67" s="88"/>
      <c r="V67" s="88"/>
      <c r="W67" s="89"/>
    </row>
    <row r="68" spans="1:23" ht="16.149999999999999" customHeight="1">
      <c r="A68" s="32"/>
      <c r="B68" s="32"/>
      <c r="C68" s="107">
        <v>46</v>
      </c>
      <c r="D68" s="103" t="s">
        <v>49</v>
      </c>
      <c r="E68" s="104">
        <v>6609</v>
      </c>
      <c r="F68" s="104">
        <v>3126</v>
      </c>
      <c r="G68" s="104">
        <v>3483</v>
      </c>
      <c r="H68" s="105">
        <v>64193659.969999999</v>
      </c>
      <c r="I68" s="38"/>
      <c r="J68" s="34">
        <f t="shared" si="0"/>
        <v>0</v>
      </c>
      <c r="K68" s="35">
        <f t="shared" si="1"/>
        <v>6609</v>
      </c>
      <c r="M68" s="37"/>
      <c r="T68" s="88"/>
      <c r="U68" s="88"/>
      <c r="V68" s="88"/>
      <c r="W68" s="89"/>
    </row>
    <row r="69" spans="1:23" s="23" customFormat="1" ht="16.149999999999999" customHeight="1">
      <c r="A69" s="32"/>
      <c r="B69" s="32"/>
      <c r="C69" s="106"/>
      <c r="D69" s="99" t="s">
        <v>65</v>
      </c>
      <c r="E69" s="100">
        <v>5237</v>
      </c>
      <c r="F69" s="100">
        <v>2497</v>
      </c>
      <c r="G69" s="100">
        <v>2740</v>
      </c>
      <c r="H69" s="101">
        <v>45560384.939999998</v>
      </c>
      <c r="I69" s="33"/>
      <c r="J69" s="34">
        <f t="shared" si="0"/>
        <v>0</v>
      </c>
      <c r="K69" s="35">
        <f t="shared" si="1"/>
        <v>5237</v>
      </c>
      <c r="L69" s="36">
        <f>SUM(H70:H72)</f>
        <v>45560384.939999998</v>
      </c>
      <c r="M69" s="37">
        <f t="shared" si="2"/>
        <v>0</v>
      </c>
      <c r="T69" s="86"/>
      <c r="U69" s="86"/>
      <c r="V69" s="86"/>
      <c r="W69" s="87"/>
    </row>
    <row r="70" spans="1:23" ht="16.149999999999999" customHeight="1">
      <c r="A70" s="32"/>
      <c r="B70" s="32"/>
      <c r="C70" s="107">
        <v>1</v>
      </c>
      <c r="D70" s="103" t="s">
        <v>90</v>
      </c>
      <c r="E70" s="104">
        <v>757</v>
      </c>
      <c r="F70" s="104">
        <v>345</v>
      </c>
      <c r="G70" s="104">
        <v>412</v>
      </c>
      <c r="H70" s="105">
        <v>6710053.0499999998</v>
      </c>
      <c r="I70" s="38"/>
      <c r="J70" s="34">
        <f t="shared" si="0"/>
        <v>0</v>
      </c>
      <c r="K70" s="35">
        <f t="shared" si="1"/>
        <v>757</v>
      </c>
      <c r="M70" s="37"/>
      <c r="T70" s="88"/>
      <c r="U70" s="88"/>
      <c r="V70" s="88"/>
      <c r="W70" s="89"/>
    </row>
    <row r="71" spans="1:23" ht="16.149999999999999" customHeight="1">
      <c r="A71" s="32"/>
      <c r="B71" s="32"/>
      <c r="C71" s="107">
        <v>20</v>
      </c>
      <c r="D71" s="103" t="s">
        <v>91</v>
      </c>
      <c r="E71" s="104">
        <v>1951</v>
      </c>
      <c r="F71" s="104">
        <v>928</v>
      </c>
      <c r="G71" s="104">
        <v>1023</v>
      </c>
      <c r="H71" s="105">
        <v>15857391.289999999</v>
      </c>
      <c r="I71" s="38"/>
      <c r="J71" s="34">
        <f t="shared" si="0"/>
        <v>0</v>
      </c>
      <c r="K71" s="35">
        <f t="shared" si="1"/>
        <v>1951</v>
      </c>
      <c r="M71" s="37"/>
      <c r="T71" s="88"/>
      <c r="U71" s="88"/>
      <c r="V71" s="88"/>
      <c r="W71" s="89"/>
    </row>
    <row r="72" spans="1:23" ht="16.149999999999999" customHeight="1">
      <c r="A72" s="32"/>
      <c r="B72" s="32"/>
      <c r="C72" s="107">
        <v>48</v>
      </c>
      <c r="D72" s="103" t="s">
        <v>92</v>
      </c>
      <c r="E72" s="104">
        <v>2529</v>
      </c>
      <c r="F72" s="104">
        <v>1224</v>
      </c>
      <c r="G72" s="104">
        <v>1305</v>
      </c>
      <c r="H72" s="105">
        <v>22992940.600000001</v>
      </c>
      <c r="I72" s="38"/>
      <c r="J72" s="34">
        <f t="shared" si="0"/>
        <v>0</v>
      </c>
      <c r="K72" s="35">
        <f t="shared" si="1"/>
        <v>2529</v>
      </c>
      <c r="M72" s="37"/>
      <c r="N72" s="40"/>
      <c r="T72" s="88"/>
      <c r="U72" s="88"/>
      <c r="V72" s="88"/>
      <c r="W72" s="89"/>
    </row>
    <row r="73" spans="1:23" s="23" customFormat="1" ht="16.149999999999999" customHeight="1">
      <c r="A73" s="32"/>
      <c r="B73" s="32"/>
      <c r="C73" s="106">
        <v>51</v>
      </c>
      <c r="D73" s="99" t="s">
        <v>67</v>
      </c>
      <c r="E73" s="100">
        <v>127</v>
      </c>
      <c r="F73" s="100">
        <v>59</v>
      </c>
      <c r="G73" s="100">
        <v>68</v>
      </c>
      <c r="H73" s="101">
        <v>822500.37</v>
      </c>
      <c r="I73" s="33"/>
      <c r="J73" s="34">
        <f t="shared" si="0"/>
        <v>0</v>
      </c>
      <c r="K73" s="35">
        <f t="shared" si="1"/>
        <v>127</v>
      </c>
      <c r="L73" s="36">
        <f>SUM(H73)</f>
        <v>822500.37</v>
      </c>
      <c r="M73" s="37">
        <f t="shared" si="2"/>
        <v>0</v>
      </c>
      <c r="T73" s="86"/>
      <c r="U73" s="86"/>
      <c r="V73" s="86"/>
      <c r="W73" s="87"/>
    </row>
    <row r="74" spans="1:23" s="23" customFormat="1" ht="16.149999999999999" customHeight="1">
      <c r="A74" s="32"/>
      <c r="B74" s="32"/>
      <c r="C74" s="106">
        <v>52</v>
      </c>
      <c r="D74" s="99" t="s">
        <v>68</v>
      </c>
      <c r="E74" s="100">
        <v>233</v>
      </c>
      <c r="F74" s="100">
        <v>105</v>
      </c>
      <c r="G74" s="100">
        <v>128</v>
      </c>
      <c r="H74" s="101">
        <v>1361163.75</v>
      </c>
      <c r="I74" s="33"/>
      <c r="J74" s="34">
        <f t="shared" si="0"/>
        <v>0</v>
      </c>
      <c r="K74" s="35">
        <f t="shared" si="1"/>
        <v>233</v>
      </c>
      <c r="L74" s="36">
        <f>SUM(H74)</f>
        <v>1361163.75</v>
      </c>
      <c r="M74" s="37">
        <f t="shared" si="2"/>
        <v>0</v>
      </c>
      <c r="T74" s="86"/>
      <c r="U74" s="86"/>
      <c r="V74" s="86"/>
      <c r="W74" s="87"/>
    </row>
    <row r="75" spans="1:23" ht="18.600000000000001" customHeight="1">
      <c r="A75" s="32"/>
      <c r="B75" s="32"/>
      <c r="C75" s="109"/>
      <c r="D75" s="109" t="s">
        <v>8</v>
      </c>
      <c r="E75" s="110">
        <v>119435</v>
      </c>
      <c r="F75" s="110">
        <v>56560</v>
      </c>
      <c r="G75" s="110">
        <v>62875</v>
      </c>
      <c r="H75" s="111">
        <v>856578709.25000012</v>
      </c>
      <c r="I75" s="33"/>
      <c r="J75" s="34">
        <f t="shared" si="0"/>
        <v>0</v>
      </c>
      <c r="K75" s="35">
        <f t="shared" si="1"/>
        <v>119435</v>
      </c>
      <c r="L75" s="40">
        <f>SUM(L13:L74)</f>
        <v>856578709.25000012</v>
      </c>
      <c r="M75" s="37">
        <f t="shared" si="2"/>
        <v>0</v>
      </c>
      <c r="T75" s="86"/>
      <c r="U75" s="86"/>
      <c r="V75" s="86"/>
      <c r="W75" s="87"/>
    </row>
    <row r="76" spans="1:23" ht="19.7" customHeight="1">
      <c r="A76" s="32"/>
      <c r="B76" s="32"/>
      <c r="C76" s="112" t="s">
        <v>9</v>
      </c>
      <c r="D76" s="113"/>
      <c r="E76" s="113"/>
      <c r="F76" s="113"/>
      <c r="G76" s="114"/>
      <c r="H76" s="114"/>
      <c r="I76" s="41"/>
      <c r="J76" s="42"/>
    </row>
    <row r="77" spans="1:23" ht="19.7" customHeight="1">
      <c r="C77" s="142" t="s">
        <v>10</v>
      </c>
      <c r="D77" s="142"/>
      <c r="E77" s="142"/>
      <c r="F77" s="142"/>
      <c r="G77" s="142"/>
      <c r="H77" s="142"/>
      <c r="I77" s="43"/>
      <c r="J77" s="44"/>
    </row>
    <row r="78" spans="1:23" ht="19.7" customHeight="1">
      <c r="C78" s="142"/>
      <c r="D78" s="142"/>
      <c r="E78" s="142"/>
      <c r="F78" s="142"/>
      <c r="G78" s="142"/>
      <c r="H78" s="142"/>
      <c r="I78" s="43"/>
      <c r="J78" s="44"/>
    </row>
    <row r="79" spans="1:23">
      <c r="E79" s="45"/>
      <c r="F79" s="45"/>
      <c r="G79" s="46"/>
      <c r="H79" s="46"/>
      <c r="I79" s="46"/>
    </row>
    <row r="80" spans="1:23" hidden="1"/>
    <row r="81" spans="5:10" hidden="1">
      <c r="E81" s="47">
        <f t="shared" ref="E81:H81" si="3">E74+E73+E69+E65+E64+E63+E62+E61+E56+E53+E48+E42+E32+E31+E28+E27+E26+E22+E13</f>
        <v>119435</v>
      </c>
      <c r="F81" s="47">
        <f t="shared" si="3"/>
        <v>56560</v>
      </c>
      <c r="G81" s="47">
        <f t="shared" si="3"/>
        <v>62875</v>
      </c>
      <c r="H81" s="47">
        <f t="shared" si="3"/>
        <v>856578709.24999976</v>
      </c>
      <c r="I81" s="47"/>
      <c r="J81" s="42"/>
    </row>
    <row r="82" spans="5:10" hidden="1">
      <c r="G82" s="48"/>
      <c r="H82" s="48"/>
      <c r="I82" s="48"/>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S35" sqref="S35"/>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4" t="s">
        <v>4</v>
      </c>
      <c r="B1" s="144"/>
      <c r="C1" s="144"/>
      <c r="D1" s="144"/>
      <c r="E1" s="144"/>
      <c r="F1" s="144"/>
      <c r="G1" s="144"/>
      <c r="H1" s="144"/>
      <c r="I1" s="144"/>
      <c r="J1" s="144"/>
      <c r="K1" s="144"/>
      <c r="L1" s="144"/>
      <c r="M1" s="144"/>
      <c r="N1" s="144"/>
      <c r="O1" s="144"/>
      <c r="P1" s="144"/>
    </row>
    <row r="2" spans="1:16" ht="20.100000000000001" customHeight="1">
      <c r="A2" s="146" t="s">
        <v>106</v>
      </c>
      <c r="B2" s="146"/>
      <c r="C2" s="146"/>
      <c r="D2" s="146"/>
      <c r="E2" s="146"/>
      <c r="F2" s="146"/>
      <c r="G2" s="146"/>
      <c r="H2" s="146"/>
      <c r="I2" s="146"/>
      <c r="J2" s="146"/>
      <c r="K2" s="146"/>
      <c r="L2" s="146"/>
      <c r="M2" s="146"/>
      <c r="N2" s="146"/>
      <c r="O2" s="146"/>
      <c r="P2" s="146"/>
    </row>
    <row r="3" spans="1:16" s="61" customFormat="1" ht="21.4" customHeight="1">
      <c r="A3" s="146" t="s">
        <v>11</v>
      </c>
      <c r="B3" s="146"/>
      <c r="C3" s="146"/>
      <c r="D3" s="146"/>
      <c r="E3" s="146"/>
      <c r="F3" s="146"/>
      <c r="G3" s="146"/>
      <c r="H3" s="146"/>
      <c r="I3" s="146"/>
      <c r="J3" s="146"/>
      <c r="K3" s="146"/>
      <c r="L3" s="146"/>
      <c r="M3" s="146"/>
      <c r="N3" s="146"/>
      <c r="O3" s="146"/>
      <c r="P3" s="146"/>
    </row>
    <row r="4" spans="1:16" ht="23.25" customHeight="1">
      <c r="A4" s="62"/>
      <c r="B4" s="63"/>
      <c r="C4" s="146"/>
      <c r="D4" s="146"/>
      <c r="E4" s="146"/>
      <c r="F4" s="146"/>
      <c r="G4" s="147"/>
    </row>
    <row r="5" spans="1:16" ht="15" customHeight="1">
      <c r="I5" s="64"/>
      <c r="J5" s="64"/>
    </row>
    <row r="6" spans="1:16" ht="20.25" customHeight="1">
      <c r="I6" s="65"/>
      <c r="J6" s="66"/>
      <c r="K6" s="67"/>
      <c r="L6" s="67"/>
    </row>
    <row r="7" spans="1:16" ht="20.25" customHeight="1">
      <c r="A7" s="97" t="str">
        <f>'Totales y gasto'!$D$13</f>
        <v>ANDALUCIA</v>
      </c>
      <c r="B7" s="45">
        <f>'Totales y gasto'!$E$13</f>
        <v>22469</v>
      </c>
      <c r="I7" s="68"/>
      <c r="J7" s="69"/>
      <c r="K7" s="69"/>
      <c r="L7" s="69"/>
    </row>
    <row r="8" spans="1:16" ht="20.25" customHeight="1">
      <c r="A8" s="97" t="str">
        <f>'Totales y gasto'!$D$22</f>
        <v>ARAGÓN</v>
      </c>
      <c r="B8" s="45">
        <f>'Totales y gasto'!$E$22</f>
        <v>3503</v>
      </c>
      <c r="I8" s="68"/>
      <c r="J8" s="69"/>
      <c r="K8" s="69"/>
      <c r="L8" s="69"/>
    </row>
    <row r="9" spans="1:16" ht="20.25" customHeight="1">
      <c r="A9" s="97" t="str">
        <f>'Totales y gasto'!$D$26</f>
        <v>ASTURIAS</v>
      </c>
      <c r="B9" s="45">
        <f>'Totales y gasto'!$E$26</f>
        <v>1724</v>
      </c>
      <c r="I9" s="68"/>
      <c r="J9" s="69"/>
      <c r="K9" s="69"/>
      <c r="L9" s="69"/>
    </row>
    <row r="10" spans="1:16" ht="20.25" customHeight="1">
      <c r="A10" s="97" t="str">
        <f>'Totales y gasto'!$D$27</f>
        <v>ILLES BALEARS</v>
      </c>
      <c r="B10" s="45">
        <f>'Totales y gasto'!$E$27</f>
        <v>3155</v>
      </c>
      <c r="I10" s="68"/>
      <c r="J10" s="69"/>
      <c r="K10" s="69"/>
      <c r="L10" s="69"/>
    </row>
    <row r="11" spans="1:16" ht="20.25" customHeight="1">
      <c r="A11" s="97" t="str">
        <f>'Totales y gasto'!$D$28</f>
        <v>CANARIAS</v>
      </c>
      <c r="B11" s="45">
        <f>'Totales y gasto'!$E$28</f>
        <v>4136</v>
      </c>
      <c r="I11" s="68"/>
      <c r="J11" s="69"/>
      <c r="K11" s="69"/>
      <c r="L11" s="69"/>
    </row>
    <row r="12" spans="1:16" ht="20.25" customHeight="1">
      <c r="A12" s="97" t="str">
        <f>'Totales y gasto'!$D$31</f>
        <v>CANTABRIA</v>
      </c>
      <c r="B12" s="45">
        <f>'Totales y gasto'!$E$31</f>
        <v>1181</v>
      </c>
      <c r="I12" s="68"/>
      <c r="J12" s="69"/>
      <c r="K12" s="69"/>
      <c r="L12" s="69"/>
    </row>
    <row r="13" spans="1:16" ht="20.25" customHeight="1">
      <c r="A13" s="97" t="str">
        <f>'Totales y gasto'!$D$32</f>
        <v>CASTILLA Y LEÓN</v>
      </c>
      <c r="B13" s="45">
        <f>'Totales y gasto'!$E$32</f>
        <v>4810</v>
      </c>
      <c r="I13" s="68"/>
      <c r="J13" s="69"/>
      <c r="K13" s="69"/>
      <c r="L13" s="69"/>
    </row>
    <row r="14" spans="1:16" ht="20.25" customHeight="1">
      <c r="A14" s="97" t="str">
        <f>'Totales y gasto'!$D$42</f>
        <v>CASTILLA LA MANCHA</v>
      </c>
      <c r="B14" s="45">
        <f>'Totales y gasto'!$E$42</f>
        <v>5029</v>
      </c>
      <c r="I14" s="68"/>
      <c r="J14" s="69"/>
      <c r="K14" s="69"/>
      <c r="L14" s="69"/>
    </row>
    <row r="15" spans="1:16" ht="20.25" customHeight="1">
      <c r="A15" s="97" t="str">
        <f>'Totales y gasto'!$D$48</f>
        <v>CATALUÑA</v>
      </c>
      <c r="B15" s="45">
        <f>'Totales y gasto'!$E$48</f>
        <v>21311</v>
      </c>
      <c r="I15" s="68"/>
      <c r="J15" s="69"/>
      <c r="K15" s="69"/>
      <c r="L15" s="69"/>
    </row>
    <row r="16" spans="1:16" ht="20.25" customHeight="1">
      <c r="A16" s="97" t="str">
        <f>'Totales y gasto'!$D$53</f>
        <v>EXTREMADURA</v>
      </c>
      <c r="B16" s="45">
        <f>'Totales y gasto'!$E$53</f>
        <v>2818</v>
      </c>
      <c r="I16" s="68"/>
      <c r="J16" s="69"/>
      <c r="K16" s="69"/>
      <c r="L16" s="69"/>
    </row>
    <row r="17" spans="1:12" ht="20.25" customHeight="1">
      <c r="A17" s="97" t="str">
        <f>'Totales y gasto'!$D$56</f>
        <v>GALICIA</v>
      </c>
      <c r="B17" s="45">
        <f>'Totales y gasto'!$E$56</f>
        <v>5296</v>
      </c>
      <c r="I17" s="68"/>
      <c r="J17" s="69"/>
      <c r="K17" s="69"/>
      <c r="L17" s="69"/>
    </row>
    <row r="18" spans="1:12" ht="20.25" customHeight="1">
      <c r="A18" s="97" t="str">
        <f>'Totales y gasto'!$D$61</f>
        <v>MADRID</v>
      </c>
      <c r="B18" s="45">
        <f>'Totales y gasto'!$E$61</f>
        <v>18541</v>
      </c>
      <c r="I18" s="68"/>
      <c r="J18" s="69"/>
      <c r="K18" s="69"/>
      <c r="L18" s="69"/>
    </row>
    <row r="19" spans="1:12" ht="20.25" customHeight="1">
      <c r="A19" s="97" t="str">
        <f>'Totales y gasto'!$D$62</f>
        <v>MURCIA</v>
      </c>
      <c r="B19" s="45">
        <f>'Totales y gasto'!$E$62</f>
        <v>4740</v>
      </c>
      <c r="I19" s="68"/>
      <c r="J19" s="69"/>
      <c r="K19" s="69"/>
      <c r="L19" s="69"/>
    </row>
    <row r="20" spans="1:12" ht="20.25" customHeight="1">
      <c r="A20" s="97" t="str">
        <f>'Totales y gasto'!$D$63</f>
        <v>NAVARRA</v>
      </c>
      <c r="B20" s="45">
        <f>'Totales y gasto'!$E$63</f>
        <v>1647</v>
      </c>
      <c r="I20" s="68"/>
      <c r="J20" s="69"/>
      <c r="K20" s="69"/>
      <c r="L20" s="69"/>
    </row>
    <row r="21" spans="1:12" ht="20.25" customHeight="1">
      <c r="A21" s="97" t="str">
        <f>'Totales y gasto'!$D$64</f>
        <v>LA RIOJA</v>
      </c>
      <c r="B21" s="45">
        <f>'Totales y gasto'!$E$64</f>
        <v>876</v>
      </c>
      <c r="I21" s="68"/>
      <c r="J21" s="69"/>
      <c r="K21" s="69"/>
      <c r="L21" s="69"/>
    </row>
    <row r="22" spans="1:12" ht="20.25" customHeight="1">
      <c r="A22" s="97" t="str">
        <f>'Totales y gasto'!$D$65</f>
        <v>COM. VALENCIANA</v>
      </c>
      <c r="B22" s="45">
        <f>'Totales y gasto'!$E$65</f>
        <v>12602</v>
      </c>
      <c r="I22" s="68"/>
      <c r="J22" s="69"/>
      <c r="K22" s="69"/>
      <c r="L22" s="69"/>
    </row>
    <row r="23" spans="1:12" ht="20.25" customHeight="1">
      <c r="A23" s="97" t="str">
        <f>'Totales y gasto'!$D$69</f>
        <v>PAÍS VASCO</v>
      </c>
      <c r="B23" s="45">
        <f>'Totales y gasto'!$E$69</f>
        <v>5237</v>
      </c>
      <c r="I23" s="68"/>
      <c r="J23" s="69"/>
      <c r="K23" s="69"/>
      <c r="L23" s="69"/>
    </row>
    <row r="24" spans="1:12" ht="20.25" customHeight="1">
      <c r="A24" s="97" t="str">
        <f>'Totales y gasto'!$D$73</f>
        <v>CEUTA</v>
      </c>
      <c r="B24" s="45">
        <f>'Totales y gasto'!$E$73</f>
        <v>127</v>
      </c>
      <c r="I24" s="68"/>
      <c r="J24" s="69"/>
      <c r="K24" s="69"/>
      <c r="L24" s="69"/>
    </row>
    <row r="25" spans="1:12" ht="20.25" customHeight="1">
      <c r="A25" s="97" t="str">
        <f>'Totales y gasto'!$D$74</f>
        <v>MELILLA</v>
      </c>
      <c r="B25" s="45">
        <f>'Totales y gasto'!$E$74</f>
        <v>233</v>
      </c>
      <c r="I25" s="68"/>
      <c r="J25" s="69"/>
      <c r="K25" s="69"/>
      <c r="L25" s="69"/>
    </row>
    <row r="26" spans="1:12" ht="20.25" customHeight="1">
      <c r="I26" s="70"/>
      <c r="J26" s="71"/>
      <c r="K26" s="71"/>
      <c r="L26" s="71"/>
    </row>
    <row r="27" spans="1:12" ht="20.25" customHeight="1">
      <c r="B27" s="45">
        <f>'Totales y gasto'!$E$75</f>
        <v>119435</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8</v>
      </c>
      <c r="C36" s="73">
        <f>B27</f>
        <v>119435</v>
      </c>
      <c r="D36" s="11"/>
      <c r="F36" s="11"/>
    </row>
    <row r="37" spans="1:16" ht="19.7" customHeight="1">
      <c r="D37" s="41"/>
      <c r="E37" s="41"/>
      <c r="F37" s="41"/>
      <c r="G37" s="42"/>
    </row>
    <row r="38" spans="1:16" s="61" customFormat="1" ht="19.7" customHeight="1">
      <c r="A38" s="14" t="s">
        <v>9</v>
      </c>
      <c r="B38" s="14"/>
      <c r="C38" s="14"/>
      <c r="D38" s="74"/>
      <c r="E38" s="74"/>
      <c r="F38" s="74"/>
      <c r="G38" s="75"/>
    </row>
    <row r="39" spans="1:16" s="61" customFormat="1" ht="19.7" customHeight="1">
      <c r="A39" s="152" t="s">
        <v>10</v>
      </c>
      <c r="B39" s="152"/>
      <c r="C39" s="152"/>
      <c r="D39" s="152"/>
      <c r="E39" s="152"/>
      <c r="F39" s="152"/>
      <c r="G39" s="152"/>
      <c r="H39" s="152"/>
      <c r="I39" s="152"/>
      <c r="J39" s="152"/>
      <c r="K39" s="152"/>
      <c r="L39" s="152"/>
      <c r="M39" s="152"/>
      <c r="N39" s="152"/>
      <c r="O39" s="152"/>
      <c r="P39" s="152"/>
    </row>
    <row r="40" spans="1:16" s="61" customFormat="1" ht="19.7" customHeight="1">
      <c r="A40" s="152"/>
      <c r="B40" s="152"/>
      <c r="C40" s="152"/>
      <c r="D40" s="152"/>
      <c r="E40" s="152"/>
      <c r="F40" s="152"/>
      <c r="G40" s="152"/>
      <c r="H40" s="152"/>
      <c r="I40" s="152"/>
      <c r="J40" s="152"/>
      <c r="K40" s="152"/>
      <c r="L40" s="152"/>
      <c r="M40" s="152"/>
      <c r="N40" s="152"/>
      <c r="O40" s="152"/>
      <c r="P40" s="152"/>
    </row>
    <row r="41" spans="1:16" s="61" customFormat="1" ht="15">
      <c r="A41" s="14"/>
      <c r="B41" s="14"/>
      <c r="C41" s="14"/>
      <c r="D41" s="14"/>
      <c r="E41" s="14"/>
      <c r="F41" s="14"/>
      <c r="G41" s="14"/>
    </row>
    <row r="42" spans="1:16" ht="19.7" customHeight="1">
      <c r="A42" s="153"/>
      <c r="B42" s="153"/>
      <c r="C42" s="153"/>
      <c r="D42" s="153"/>
      <c r="E42" s="153"/>
      <c r="F42" s="153"/>
      <c r="G42" s="44"/>
    </row>
    <row r="43" spans="1:16" ht="19.7" customHeight="1">
      <c r="A43" s="153"/>
      <c r="B43" s="153"/>
      <c r="C43" s="153"/>
      <c r="D43" s="153"/>
      <c r="E43" s="153"/>
      <c r="F43" s="153"/>
      <c r="G43" s="44"/>
    </row>
    <row r="159" spans="3:3" ht="42">
      <c r="C159" s="76"/>
    </row>
  </sheetData>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T89"/>
  <sheetViews>
    <sheetView showGridLines="0" showRowColHeaders="0" topLeftCell="A4" zoomScale="90" zoomScaleNormal="90" workbookViewId="0">
      <pane ySplit="6" topLeftCell="A36" activePane="bottomLeft" state="frozen"/>
      <selection activeCell="C25" sqref="C25"/>
      <selection pane="bottomLeft" activeCell="L56" sqref="L56"/>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8" width="22.7109375" style="11" customWidth="1"/>
    <col min="9" max="9" width="11.42578125" style="11"/>
    <col min="10" max="10" width="14" style="11" customWidth="1"/>
    <col min="11" max="12" width="11.42578125" style="11"/>
    <col min="13" max="13" width="11.42578125" style="11" customWidth="1"/>
    <col min="14" max="16384" width="11.42578125" style="11"/>
  </cols>
  <sheetData>
    <row r="1" spans="1:20" ht="15.75" hidden="1" customHeight="1"/>
    <row r="2" spans="1:20" ht="15.75" hidden="1" customHeight="1"/>
    <row r="3" spans="1:20" hidden="1"/>
    <row r="4" spans="1:20" s="49" customFormat="1" ht="18.95" customHeight="1">
      <c r="C4" s="158" t="s">
        <v>108</v>
      </c>
      <c r="D4" s="158"/>
      <c r="E4" s="158"/>
      <c r="F4" s="158"/>
      <c r="G4" s="158"/>
      <c r="H4" s="158"/>
      <c r="I4" s="50"/>
    </row>
    <row r="5" spans="1:20" s="49" customFormat="1" ht="19.7" customHeight="1">
      <c r="C5" s="159" t="s">
        <v>12</v>
      </c>
      <c r="D5" s="159"/>
      <c r="E5" s="159"/>
      <c r="F5" s="159"/>
      <c r="G5" s="159"/>
      <c r="H5" s="159"/>
      <c r="I5" s="51"/>
    </row>
    <row r="6" spans="1:20" ht="18.600000000000001" customHeight="1">
      <c r="D6" s="154" t="s">
        <v>83</v>
      </c>
      <c r="E6" s="147"/>
      <c r="F6" s="147"/>
      <c r="G6" s="147"/>
      <c r="H6" s="147"/>
      <c r="I6" s="52"/>
    </row>
    <row r="7" spans="1:20" ht="13.5" customHeight="1">
      <c r="E7" s="53"/>
      <c r="F7" s="53"/>
      <c r="G7" s="53"/>
      <c r="H7" s="53"/>
    </row>
    <row r="8" spans="1:20" s="23" customFormat="1" ht="24.75" customHeight="1">
      <c r="C8" s="143" t="s">
        <v>74</v>
      </c>
      <c r="D8" s="156" t="s">
        <v>82</v>
      </c>
      <c r="E8" s="151" t="s">
        <v>13</v>
      </c>
      <c r="F8" s="155"/>
      <c r="G8" s="151" t="s">
        <v>14</v>
      </c>
      <c r="H8" s="155"/>
    </row>
    <row r="9" spans="1:20" s="54" customFormat="1" ht="40.9" customHeight="1">
      <c r="C9" s="143"/>
      <c r="D9" s="157"/>
      <c r="E9" s="139" t="s">
        <v>107</v>
      </c>
      <c r="F9" s="139" t="s">
        <v>15</v>
      </c>
      <c r="G9" s="139" t="s">
        <v>107</v>
      </c>
      <c r="H9" s="139" t="s">
        <v>15</v>
      </c>
    </row>
    <row r="10" spans="1:20" s="23" customFormat="1" ht="15.75" customHeight="1">
      <c r="A10" s="54"/>
      <c r="B10" s="54"/>
      <c r="C10" s="99"/>
      <c r="D10" s="115" t="s">
        <v>93</v>
      </c>
      <c r="E10" s="100">
        <v>10482</v>
      </c>
      <c r="F10" s="116">
        <v>110.72877313489792</v>
      </c>
      <c r="G10" s="100">
        <v>32</v>
      </c>
      <c r="H10" s="116">
        <v>42.875</v>
      </c>
      <c r="I10" s="35"/>
      <c r="J10" s="55"/>
      <c r="K10" s="32"/>
      <c r="L10" s="32"/>
      <c r="M10" s="32"/>
      <c r="N10" s="32"/>
    </row>
    <row r="11" spans="1:20" ht="15.75">
      <c r="A11" s="54"/>
      <c r="B11" s="54"/>
      <c r="C11" s="102">
        <v>4</v>
      </c>
      <c r="D11" s="117" t="s">
        <v>16</v>
      </c>
      <c r="E11" s="118">
        <v>1092</v>
      </c>
      <c r="F11" s="119">
        <v>110.8992673992674</v>
      </c>
      <c r="G11" s="118">
        <v>7</v>
      </c>
      <c r="H11" s="119">
        <v>42</v>
      </c>
      <c r="I11" s="45"/>
      <c r="J11" s="48"/>
      <c r="K11" s="32"/>
      <c r="L11" s="32"/>
      <c r="M11" s="32"/>
      <c r="N11" s="32"/>
    </row>
    <row r="12" spans="1:20" ht="15.75">
      <c r="A12" s="54"/>
      <c r="B12" s="54"/>
      <c r="C12" s="102">
        <v>11</v>
      </c>
      <c r="D12" s="117" t="s">
        <v>17</v>
      </c>
      <c r="E12" s="118">
        <v>1329</v>
      </c>
      <c r="F12" s="119">
        <v>110.4326561324304</v>
      </c>
      <c r="G12" s="118">
        <v>2</v>
      </c>
      <c r="H12" s="119">
        <v>42</v>
      </c>
      <c r="I12" s="45"/>
      <c r="J12" s="48"/>
      <c r="K12" s="32"/>
      <c r="L12" s="32"/>
      <c r="M12" s="32"/>
      <c r="N12" s="32"/>
    </row>
    <row r="13" spans="1:20" ht="15.75">
      <c r="A13" s="54"/>
      <c r="B13" s="54"/>
      <c r="C13" s="102">
        <v>14</v>
      </c>
      <c r="D13" s="117" t="s">
        <v>18</v>
      </c>
      <c r="E13" s="118">
        <v>1026</v>
      </c>
      <c r="F13" s="119">
        <v>110.28265107212475</v>
      </c>
      <c r="G13" s="118">
        <v>1</v>
      </c>
      <c r="H13" s="119">
        <v>42</v>
      </c>
      <c r="I13" s="45"/>
      <c r="J13" s="48"/>
      <c r="K13" s="90"/>
      <c r="L13" s="91"/>
      <c r="M13" s="90"/>
      <c r="N13" s="91"/>
      <c r="O13" s="90"/>
      <c r="P13" s="91"/>
      <c r="Q13" s="90"/>
      <c r="R13" s="91"/>
      <c r="S13" s="90"/>
      <c r="T13" s="91"/>
    </row>
    <row r="14" spans="1:20" ht="15.75">
      <c r="A14" s="54"/>
      <c r="B14" s="54"/>
      <c r="C14" s="102">
        <v>18</v>
      </c>
      <c r="D14" s="117" t="s">
        <v>19</v>
      </c>
      <c r="E14" s="118">
        <v>1123</v>
      </c>
      <c r="F14" s="119">
        <v>111.0080142475512</v>
      </c>
      <c r="G14" s="118">
        <v>6</v>
      </c>
      <c r="H14" s="119">
        <v>42</v>
      </c>
      <c r="I14" s="45"/>
      <c r="J14" s="48"/>
      <c r="K14" s="92"/>
      <c r="L14" s="93"/>
      <c r="M14" s="92"/>
      <c r="N14" s="93"/>
      <c r="O14" s="92"/>
      <c r="P14" s="93"/>
      <c r="Q14" s="92"/>
      <c r="R14" s="93"/>
      <c r="S14" s="92"/>
      <c r="T14" s="93"/>
    </row>
    <row r="15" spans="1:20" ht="15.75">
      <c r="A15" s="54"/>
      <c r="B15" s="54"/>
      <c r="C15" s="102">
        <v>21</v>
      </c>
      <c r="D15" s="117" t="s">
        <v>20</v>
      </c>
      <c r="E15" s="118">
        <v>730</v>
      </c>
      <c r="F15" s="119">
        <v>111.98082191780821</v>
      </c>
      <c r="G15" s="118">
        <v>3</v>
      </c>
      <c r="H15" s="119">
        <v>42</v>
      </c>
      <c r="I15" s="45"/>
      <c r="J15" s="48"/>
      <c r="K15" s="92"/>
      <c r="L15" s="93"/>
      <c r="M15" s="92"/>
      <c r="N15" s="93"/>
      <c r="O15" s="92"/>
      <c r="P15" s="93"/>
      <c r="Q15" s="92"/>
      <c r="R15" s="93"/>
      <c r="S15" s="92"/>
      <c r="T15" s="93"/>
    </row>
    <row r="16" spans="1:20" ht="15.75">
      <c r="A16" s="54"/>
      <c r="B16" s="54"/>
      <c r="C16" s="102">
        <v>23</v>
      </c>
      <c r="D16" s="117" t="s">
        <v>21</v>
      </c>
      <c r="E16" s="118">
        <v>700</v>
      </c>
      <c r="F16" s="119">
        <v>110.58142857142857</v>
      </c>
      <c r="G16" s="118">
        <v>4</v>
      </c>
      <c r="H16" s="119">
        <v>45.5</v>
      </c>
      <c r="I16" s="45"/>
      <c r="J16" s="48"/>
      <c r="K16" s="92"/>
      <c r="L16" s="93"/>
      <c r="M16" s="92"/>
      <c r="N16" s="93"/>
      <c r="O16" s="92"/>
      <c r="P16" s="93"/>
      <c r="Q16" s="92"/>
      <c r="R16" s="93"/>
      <c r="S16" s="92"/>
      <c r="T16" s="93"/>
    </row>
    <row r="17" spans="1:20" ht="15.75">
      <c r="A17" s="54"/>
      <c r="B17" s="54"/>
      <c r="C17" s="102">
        <v>29</v>
      </c>
      <c r="D17" s="117" t="s">
        <v>22</v>
      </c>
      <c r="E17" s="118">
        <v>1935</v>
      </c>
      <c r="F17" s="119">
        <v>110.271834625323</v>
      </c>
      <c r="G17" s="118">
        <v>4</v>
      </c>
      <c r="H17" s="119">
        <v>42</v>
      </c>
      <c r="I17" s="45"/>
      <c r="J17" s="48"/>
      <c r="K17" s="92"/>
      <c r="L17" s="93"/>
      <c r="M17" s="92"/>
      <c r="N17" s="93"/>
      <c r="O17" s="92"/>
      <c r="P17" s="93"/>
      <c r="Q17" s="92"/>
      <c r="R17" s="93"/>
      <c r="S17" s="92"/>
      <c r="T17" s="93"/>
    </row>
    <row r="18" spans="1:20" ht="15.75">
      <c r="A18" s="54"/>
      <c r="B18" s="54"/>
      <c r="C18" s="102">
        <v>41</v>
      </c>
      <c r="D18" s="117" t="s">
        <v>23</v>
      </c>
      <c r="E18" s="118">
        <v>2547</v>
      </c>
      <c r="F18" s="119">
        <v>110.89556340793089</v>
      </c>
      <c r="G18" s="118">
        <v>5</v>
      </c>
      <c r="H18" s="119">
        <v>44.8</v>
      </c>
      <c r="I18" s="45"/>
      <c r="J18" s="48"/>
      <c r="K18" s="92"/>
      <c r="L18" s="93"/>
      <c r="M18" s="92"/>
      <c r="N18" s="93"/>
      <c r="O18" s="92"/>
      <c r="P18" s="93"/>
      <c r="Q18" s="92"/>
      <c r="R18" s="93"/>
      <c r="S18" s="92"/>
      <c r="T18" s="93"/>
    </row>
    <row r="19" spans="1:20" s="23" customFormat="1" ht="15.75">
      <c r="A19" s="54"/>
      <c r="B19" s="54"/>
      <c r="C19" s="106"/>
      <c r="D19" s="115" t="s">
        <v>94</v>
      </c>
      <c r="E19" s="100">
        <v>1489</v>
      </c>
      <c r="F19" s="116">
        <v>107.54331766286099</v>
      </c>
      <c r="G19" s="100">
        <v>2</v>
      </c>
      <c r="H19" s="116">
        <v>42</v>
      </c>
      <c r="I19" s="35"/>
      <c r="J19" s="55"/>
      <c r="K19" s="92"/>
      <c r="L19" s="93"/>
      <c r="M19" s="92"/>
      <c r="N19" s="93"/>
      <c r="O19" s="92"/>
      <c r="P19" s="93"/>
      <c r="Q19" s="92"/>
      <c r="R19" s="93"/>
      <c r="S19" s="92"/>
      <c r="T19" s="93"/>
    </row>
    <row r="20" spans="1:20" ht="15.75">
      <c r="A20" s="54"/>
      <c r="B20" s="54"/>
      <c r="C20" s="107">
        <v>22</v>
      </c>
      <c r="D20" s="117" t="s">
        <v>24</v>
      </c>
      <c r="E20" s="118">
        <v>260</v>
      </c>
      <c r="F20" s="119">
        <v>108.71153846153847</v>
      </c>
      <c r="G20" s="118">
        <v>1</v>
      </c>
      <c r="H20" s="119">
        <v>42</v>
      </c>
      <c r="I20" s="45"/>
      <c r="J20" s="48"/>
      <c r="K20" s="92"/>
      <c r="L20" s="93"/>
      <c r="M20" s="92"/>
      <c r="N20" s="93"/>
      <c r="O20" s="92"/>
      <c r="P20" s="93"/>
      <c r="Q20" s="92"/>
      <c r="R20" s="93"/>
      <c r="S20" s="92"/>
      <c r="T20" s="93"/>
    </row>
    <row r="21" spans="1:20" ht="15.75">
      <c r="A21" s="54"/>
      <c r="B21" s="54"/>
      <c r="C21" s="107">
        <v>44</v>
      </c>
      <c r="D21" s="117" t="s">
        <v>25</v>
      </c>
      <c r="E21" s="118">
        <v>165</v>
      </c>
      <c r="F21" s="119">
        <v>106.45454545454545</v>
      </c>
      <c r="G21" s="118"/>
      <c r="H21" s="119"/>
      <c r="I21" s="45"/>
      <c r="J21" s="48"/>
      <c r="K21" s="92"/>
      <c r="L21" s="93"/>
      <c r="M21" s="92"/>
      <c r="N21" s="93"/>
      <c r="O21" s="92"/>
      <c r="P21" s="93"/>
      <c r="Q21" s="92"/>
      <c r="R21" s="93"/>
      <c r="S21" s="92"/>
      <c r="T21" s="93"/>
    </row>
    <row r="22" spans="1:20" ht="15.75">
      <c r="A22" s="54"/>
      <c r="B22" s="54"/>
      <c r="C22" s="107">
        <v>50</v>
      </c>
      <c r="D22" s="117" t="s">
        <v>26</v>
      </c>
      <c r="E22" s="118">
        <v>1064</v>
      </c>
      <c r="F22" s="119">
        <v>107.42669172932331</v>
      </c>
      <c r="G22" s="118">
        <v>1</v>
      </c>
      <c r="H22" s="119">
        <v>42</v>
      </c>
      <c r="I22" s="45"/>
      <c r="J22" s="48"/>
      <c r="K22" s="90"/>
      <c r="L22" s="91"/>
      <c r="M22" s="90"/>
      <c r="N22" s="91"/>
      <c r="O22" s="90"/>
      <c r="P22" s="91"/>
      <c r="Q22" s="90"/>
      <c r="R22" s="91"/>
      <c r="S22" s="90"/>
      <c r="T22" s="91"/>
    </row>
    <row r="23" spans="1:20" s="23" customFormat="1" ht="15.75">
      <c r="A23" s="54"/>
      <c r="B23" s="54"/>
      <c r="C23" s="106">
        <v>33</v>
      </c>
      <c r="D23" s="115" t="s">
        <v>95</v>
      </c>
      <c r="E23" s="100">
        <v>746</v>
      </c>
      <c r="F23" s="116">
        <v>108.15549597855228</v>
      </c>
      <c r="G23" s="100">
        <v>2</v>
      </c>
      <c r="H23" s="116">
        <v>42</v>
      </c>
      <c r="I23" s="35"/>
      <c r="J23" s="55"/>
      <c r="K23" s="92"/>
      <c r="L23" s="93"/>
      <c r="M23" s="92"/>
      <c r="N23" s="93"/>
      <c r="O23" s="92"/>
      <c r="P23" s="93"/>
      <c r="Q23" s="92"/>
      <c r="R23" s="93"/>
      <c r="S23" s="92"/>
      <c r="T23" s="93"/>
    </row>
    <row r="24" spans="1:20" s="23" customFormat="1" ht="15.75">
      <c r="A24" s="54"/>
      <c r="B24" s="54"/>
      <c r="C24" s="106">
        <v>7</v>
      </c>
      <c r="D24" s="115" t="s">
        <v>96</v>
      </c>
      <c r="E24" s="100">
        <v>1515</v>
      </c>
      <c r="F24" s="116">
        <v>109</v>
      </c>
      <c r="G24" s="100">
        <v>3</v>
      </c>
      <c r="H24" s="116">
        <v>42</v>
      </c>
      <c r="I24" s="35"/>
      <c r="J24" s="55"/>
      <c r="K24" s="92"/>
      <c r="L24" s="93"/>
      <c r="M24" s="92"/>
      <c r="N24" s="93"/>
      <c r="O24" s="92"/>
      <c r="P24" s="93"/>
      <c r="Q24" s="92"/>
      <c r="R24" s="93"/>
      <c r="S24" s="92"/>
      <c r="T24" s="93"/>
    </row>
    <row r="25" spans="1:20" s="23" customFormat="1" ht="15.75">
      <c r="A25" s="54"/>
      <c r="B25" s="54"/>
      <c r="C25" s="106"/>
      <c r="D25" s="115" t="s">
        <v>98</v>
      </c>
      <c r="E25" s="100">
        <v>2022</v>
      </c>
      <c r="F25" s="116">
        <v>111.15331355093966</v>
      </c>
      <c r="G25" s="100">
        <v>2</v>
      </c>
      <c r="H25" s="116">
        <v>49</v>
      </c>
      <c r="I25" s="35"/>
      <c r="J25" s="55"/>
      <c r="K25" s="92"/>
      <c r="L25" s="93"/>
      <c r="M25" s="92"/>
      <c r="N25" s="93"/>
      <c r="O25" s="92"/>
      <c r="P25" s="93"/>
      <c r="Q25" s="92"/>
      <c r="R25" s="93"/>
      <c r="S25" s="92"/>
      <c r="T25" s="93"/>
    </row>
    <row r="26" spans="1:20" ht="15.75">
      <c r="A26" s="54"/>
      <c r="B26" s="54"/>
      <c r="C26" s="107">
        <v>35</v>
      </c>
      <c r="D26" s="117" t="s">
        <v>27</v>
      </c>
      <c r="E26" s="118">
        <v>1083</v>
      </c>
      <c r="F26" s="119">
        <v>111.66666666666667</v>
      </c>
      <c r="G26" s="118">
        <v>1</v>
      </c>
      <c r="H26" s="119">
        <v>56</v>
      </c>
      <c r="I26" s="45"/>
      <c r="J26" s="48"/>
      <c r="K26" s="90"/>
      <c r="L26" s="91"/>
      <c r="M26" s="90"/>
      <c r="N26" s="91"/>
      <c r="O26" s="90"/>
      <c r="P26" s="91"/>
      <c r="Q26" s="90"/>
      <c r="R26" s="91"/>
      <c r="S26" s="90"/>
      <c r="T26" s="91"/>
    </row>
    <row r="27" spans="1:20" ht="15.75">
      <c r="A27" s="54"/>
      <c r="B27" s="54"/>
      <c r="C27" s="107">
        <v>38</v>
      </c>
      <c r="D27" s="117" t="s">
        <v>28</v>
      </c>
      <c r="E27" s="118">
        <v>939</v>
      </c>
      <c r="F27" s="119">
        <v>110.56123535676251</v>
      </c>
      <c r="G27" s="118">
        <v>1</v>
      </c>
      <c r="H27" s="119">
        <v>42</v>
      </c>
      <c r="I27" s="45"/>
      <c r="J27" s="48"/>
      <c r="K27" s="90"/>
      <c r="L27" s="91"/>
      <c r="M27" s="90"/>
      <c r="N27" s="91"/>
      <c r="O27" s="90"/>
      <c r="P27" s="91"/>
      <c r="Q27" s="90"/>
      <c r="R27" s="91"/>
      <c r="S27" s="90"/>
      <c r="T27" s="91"/>
    </row>
    <row r="28" spans="1:20" s="23" customFormat="1" ht="15.75">
      <c r="A28" s="54"/>
      <c r="B28" s="54"/>
      <c r="C28" s="106">
        <v>39</v>
      </c>
      <c r="D28" s="115" t="s">
        <v>99</v>
      </c>
      <c r="E28" s="100">
        <v>571</v>
      </c>
      <c r="F28" s="116">
        <v>106.75656742556917</v>
      </c>
      <c r="G28" s="100">
        <v>1</v>
      </c>
      <c r="H28" s="116">
        <v>42</v>
      </c>
      <c r="I28" s="35"/>
      <c r="J28" s="55"/>
      <c r="K28" s="90"/>
      <c r="L28" s="91"/>
      <c r="M28" s="90"/>
      <c r="N28" s="91"/>
      <c r="O28" s="90"/>
      <c r="P28" s="91"/>
      <c r="Q28" s="90"/>
      <c r="R28" s="91"/>
      <c r="S28" s="90"/>
      <c r="T28" s="91"/>
    </row>
    <row r="29" spans="1:20" s="23" customFormat="1" ht="15.75">
      <c r="A29" s="54"/>
      <c r="B29" s="54"/>
      <c r="C29" s="106"/>
      <c r="D29" s="115" t="s">
        <v>100</v>
      </c>
      <c r="E29" s="100">
        <v>2282</v>
      </c>
      <c r="F29" s="116">
        <v>108.27695004382122</v>
      </c>
      <c r="G29" s="100">
        <v>2</v>
      </c>
      <c r="H29" s="116">
        <v>42</v>
      </c>
      <c r="I29" s="35"/>
      <c r="J29" s="55"/>
      <c r="K29" s="92"/>
      <c r="L29" s="93"/>
      <c r="M29" s="92"/>
      <c r="N29" s="93"/>
      <c r="O29" s="92"/>
      <c r="P29" s="93"/>
      <c r="Q29" s="92"/>
      <c r="R29" s="93"/>
      <c r="S29" s="92"/>
      <c r="T29" s="93"/>
    </row>
    <row r="30" spans="1:20" ht="15.75">
      <c r="A30" s="54"/>
      <c r="B30" s="54"/>
      <c r="C30" s="107">
        <v>5</v>
      </c>
      <c r="D30" s="120" t="s">
        <v>29</v>
      </c>
      <c r="E30" s="118">
        <v>151</v>
      </c>
      <c r="F30" s="119">
        <v>107.99337748344371</v>
      </c>
      <c r="G30" s="118"/>
      <c r="H30" s="119"/>
      <c r="I30" s="45"/>
      <c r="J30" s="48"/>
      <c r="K30" s="92"/>
      <c r="L30" s="93"/>
      <c r="M30" s="92"/>
      <c r="N30" s="93"/>
      <c r="O30" s="92"/>
      <c r="P30" s="93"/>
      <c r="Q30" s="92"/>
      <c r="R30" s="93"/>
      <c r="S30" s="92"/>
      <c r="T30" s="93"/>
    </row>
    <row r="31" spans="1:20" ht="15.75">
      <c r="A31" s="54"/>
      <c r="B31" s="54"/>
      <c r="C31" s="107">
        <v>9</v>
      </c>
      <c r="D31" s="120" t="s">
        <v>30</v>
      </c>
      <c r="E31" s="118">
        <v>380</v>
      </c>
      <c r="F31" s="119">
        <v>107.83947368421053</v>
      </c>
      <c r="G31" s="118">
        <v>1</v>
      </c>
      <c r="H31" s="119">
        <v>42</v>
      </c>
      <c r="I31" s="45"/>
      <c r="J31" s="48"/>
      <c r="K31" s="90"/>
      <c r="L31" s="91"/>
      <c r="M31" s="90"/>
      <c r="N31" s="91"/>
      <c r="O31" s="90"/>
      <c r="P31" s="91"/>
      <c r="Q31" s="90"/>
      <c r="R31" s="91"/>
      <c r="S31" s="90"/>
      <c r="T31" s="91"/>
    </row>
    <row r="32" spans="1:20" ht="15.75">
      <c r="A32" s="54"/>
      <c r="B32" s="54"/>
      <c r="C32" s="107">
        <v>24</v>
      </c>
      <c r="D32" s="117" t="s">
        <v>31</v>
      </c>
      <c r="E32" s="118">
        <v>377</v>
      </c>
      <c r="F32" s="119">
        <v>108.44827586206897</v>
      </c>
      <c r="G32" s="118"/>
      <c r="H32" s="119"/>
      <c r="I32" s="45"/>
      <c r="J32" s="48"/>
      <c r="K32" s="90"/>
      <c r="L32" s="91"/>
      <c r="M32" s="90"/>
      <c r="N32" s="91"/>
      <c r="O32" s="90"/>
      <c r="P32" s="91"/>
      <c r="Q32" s="90"/>
      <c r="R32" s="91"/>
      <c r="S32" s="90"/>
      <c r="T32" s="91"/>
    </row>
    <row r="33" spans="1:20" ht="15.75">
      <c r="A33" s="54"/>
      <c r="B33" s="54"/>
      <c r="C33" s="107">
        <v>34</v>
      </c>
      <c r="D33" s="117" t="s">
        <v>32</v>
      </c>
      <c r="E33" s="118">
        <v>150</v>
      </c>
      <c r="F33" s="119">
        <v>108.86666666666666</v>
      </c>
      <c r="G33" s="118"/>
      <c r="H33" s="119"/>
      <c r="I33" s="45"/>
      <c r="J33" s="48"/>
      <c r="K33" s="92"/>
      <c r="L33" s="93"/>
      <c r="M33" s="92"/>
      <c r="N33" s="93"/>
      <c r="O33" s="92"/>
      <c r="P33" s="93"/>
      <c r="Q33" s="92"/>
      <c r="R33" s="93"/>
      <c r="S33" s="92"/>
      <c r="T33" s="93"/>
    </row>
    <row r="34" spans="1:20" ht="15.75">
      <c r="A34" s="54"/>
      <c r="B34" s="54"/>
      <c r="C34" s="107">
        <v>37</v>
      </c>
      <c r="D34" s="117" t="s">
        <v>33</v>
      </c>
      <c r="E34" s="118">
        <v>284</v>
      </c>
      <c r="F34" s="119">
        <v>109.5774647887324</v>
      </c>
      <c r="G34" s="118"/>
      <c r="H34" s="119"/>
      <c r="I34" s="45"/>
      <c r="J34" s="48"/>
      <c r="K34" s="92"/>
      <c r="L34" s="93"/>
      <c r="M34" s="92"/>
      <c r="N34" s="93"/>
      <c r="O34" s="92"/>
      <c r="P34" s="93"/>
      <c r="Q34" s="92"/>
      <c r="R34" s="93"/>
      <c r="S34" s="92"/>
      <c r="T34" s="93"/>
    </row>
    <row r="35" spans="1:20" ht="15.75">
      <c r="A35" s="54"/>
      <c r="B35" s="54"/>
      <c r="C35" s="107">
        <v>40</v>
      </c>
      <c r="D35" s="117" t="s">
        <v>34</v>
      </c>
      <c r="E35" s="118">
        <v>155</v>
      </c>
      <c r="F35" s="119">
        <v>107.93548387096774</v>
      </c>
      <c r="G35" s="118"/>
      <c r="H35" s="119"/>
      <c r="I35" s="45"/>
      <c r="J35" s="48"/>
      <c r="K35" s="92"/>
      <c r="L35" s="93"/>
      <c r="M35" s="92"/>
      <c r="N35" s="93"/>
      <c r="O35" s="92"/>
      <c r="P35" s="93"/>
      <c r="Q35" s="92"/>
      <c r="R35" s="93"/>
      <c r="S35" s="92"/>
      <c r="T35" s="93"/>
    </row>
    <row r="36" spans="1:20" ht="15.75">
      <c r="A36" s="54"/>
      <c r="B36" s="54"/>
      <c r="C36" s="107">
        <v>42</v>
      </c>
      <c r="D36" s="117" t="s">
        <v>35</v>
      </c>
      <c r="E36" s="118">
        <v>115</v>
      </c>
      <c r="F36" s="119">
        <v>108.05217391304348</v>
      </c>
      <c r="G36" s="118"/>
      <c r="H36" s="119"/>
      <c r="I36" s="45"/>
      <c r="J36" s="48"/>
      <c r="K36" s="92"/>
      <c r="L36" s="93"/>
      <c r="M36" s="92"/>
      <c r="N36" s="93"/>
      <c r="O36" s="92"/>
      <c r="P36" s="93"/>
      <c r="Q36" s="92"/>
      <c r="R36" s="93"/>
      <c r="S36" s="92"/>
      <c r="T36" s="93"/>
    </row>
    <row r="37" spans="1:20" ht="15.75">
      <c r="A37" s="54"/>
      <c r="B37" s="54"/>
      <c r="C37" s="107">
        <v>47</v>
      </c>
      <c r="D37" s="117" t="s">
        <v>36</v>
      </c>
      <c r="E37" s="118">
        <v>544</v>
      </c>
      <c r="F37" s="119">
        <v>108.66727941176471</v>
      </c>
      <c r="G37" s="118">
        <v>1</v>
      </c>
      <c r="H37" s="119">
        <v>42</v>
      </c>
      <c r="I37" s="45"/>
      <c r="J37" s="48"/>
      <c r="K37" s="92"/>
      <c r="L37" s="93"/>
      <c r="M37" s="92"/>
      <c r="N37" s="93"/>
      <c r="O37" s="92"/>
      <c r="P37" s="93"/>
      <c r="Q37" s="92"/>
      <c r="R37" s="93"/>
      <c r="S37" s="92"/>
      <c r="T37" s="93"/>
    </row>
    <row r="38" spans="1:20" ht="15.75">
      <c r="A38" s="54"/>
      <c r="B38" s="54"/>
      <c r="C38" s="107">
        <v>49</v>
      </c>
      <c r="D38" s="117" t="s">
        <v>37</v>
      </c>
      <c r="E38" s="118">
        <v>126</v>
      </c>
      <c r="F38" s="119">
        <v>104.73015873015873</v>
      </c>
      <c r="G38" s="118"/>
      <c r="H38" s="119"/>
      <c r="I38" s="45"/>
      <c r="J38" s="48"/>
      <c r="K38" s="92"/>
      <c r="L38" s="93"/>
      <c r="M38" s="92"/>
      <c r="N38" s="93"/>
      <c r="O38" s="92"/>
      <c r="P38" s="93"/>
      <c r="Q38" s="92"/>
      <c r="R38" s="93"/>
      <c r="S38" s="92"/>
      <c r="T38" s="93"/>
    </row>
    <row r="39" spans="1:20" s="23" customFormat="1" ht="15.75">
      <c r="A39" s="54"/>
      <c r="B39" s="54"/>
      <c r="C39" s="106"/>
      <c r="D39" s="115" t="s">
        <v>101</v>
      </c>
      <c r="E39" s="100">
        <v>2200</v>
      </c>
      <c r="F39" s="116">
        <v>110.52818181818182</v>
      </c>
      <c r="G39" s="100">
        <v>6</v>
      </c>
      <c r="H39" s="116">
        <v>42</v>
      </c>
      <c r="I39" s="35"/>
      <c r="J39" s="55"/>
      <c r="K39" s="92"/>
      <c r="L39" s="93"/>
      <c r="M39" s="92"/>
      <c r="N39" s="93"/>
      <c r="O39" s="92"/>
      <c r="P39" s="93"/>
      <c r="Q39" s="92"/>
      <c r="R39" s="93"/>
      <c r="S39" s="92"/>
      <c r="T39" s="93"/>
    </row>
    <row r="40" spans="1:20" ht="15.75">
      <c r="A40" s="54"/>
      <c r="B40" s="54"/>
      <c r="C40" s="107">
        <v>2</v>
      </c>
      <c r="D40" s="117" t="s">
        <v>38</v>
      </c>
      <c r="E40" s="118">
        <v>459</v>
      </c>
      <c r="F40" s="119">
        <v>110.57516339869281</v>
      </c>
      <c r="G40" s="118">
        <v>1</v>
      </c>
      <c r="H40" s="119">
        <v>42</v>
      </c>
      <c r="I40" s="45"/>
      <c r="J40" s="48"/>
      <c r="K40" s="92"/>
      <c r="L40" s="93"/>
      <c r="M40" s="92"/>
      <c r="N40" s="93"/>
      <c r="O40" s="92"/>
      <c r="P40" s="93"/>
      <c r="Q40" s="92"/>
      <c r="R40" s="93"/>
      <c r="S40" s="92"/>
      <c r="T40" s="93"/>
    </row>
    <row r="41" spans="1:20" ht="15.75">
      <c r="A41" s="54"/>
      <c r="B41" s="54"/>
      <c r="C41" s="107">
        <v>13</v>
      </c>
      <c r="D41" s="117" t="s">
        <v>39</v>
      </c>
      <c r="E41" s="118">
        <v>537</v>
      </c>
      <c r="F41" s="119">
        <v>109.84171322160149</v>
      </c>
      <c r="G41" s="118">
        <v>2</v>
      </c>
      <c r="H41" s="119">
        <v>42</v>
      </c>
      <c r="I41" s="45"/>
      <c r="J41" s="48"/>
      <c r="K41" s="92"/>
      <c r="L41" s="93"/>
      <c r="M41" s="92"/>
      <c r="N41" s="93"/>
      <c r="O41" s="92"/>
      <c r="P41" s="93"/>
      <c r="Q41" s="92"/>
      <c r="R41" s="93"/>
      <c r="S41" s="92"/>
      <c r="T41" s="93"/>
    </row>
    <row r="42" spans="1:20" ht="15.75">
      <c r="A42" s="54"/>
      <c r="B42" s="54"/>
      <c r="C42" s="107">
        <v>16</v>
      </c>
      <c r="D42" s="117" t="s">
        <v>40</v>
      </c>
      <c r="E42" s="118">
        <v>213</v>
      </c>
      <c r="F42" s="118">
        <v>109.09859154929578</v>
      </c>
      <c r="G42" s="118"/>
      <c r="H42" s="119"/>
      <c r="I42" s="45"/>
      <c r="J42" s="48"/>
      <c r="K42" s="90"/>
      <c r="L42" s="91"/>
      <c r="M42" s="90"/>
      <c r="N42" s="91"/>
      <c r="O42" s="90"/>
      <c r="P42" s="91"/>
      <c r="Q42" s="90"/>
      <c r="R42" s="91"/>
      <c r="S42" s="90"/>
      <c r="T42" s="91"/>
    </row>
    <row r="43" spans="1:20" ht="15.75">
      <c r="A43" s="54"/>
      <c r="B43" s="54"/>
      <c r="C43" s="107">
        <v>19</v>
      </c>
      <c r="D43" s="117" t="s">
        <v>41</v>
      </c>
      <c r="E43" s="118">
        <v>310</v>
      </c>
      <c r="F43" s="119">
        <v>111.54516129032258</v>
      </c>
      <c r="G43" s="118">
        <v>1</v>
      </c>
      <c r="H43" s="119">
        <v>42</v>
      </c>
      <c r="I43" s="45"/>
      <c r="J43" s="48"/>
      <c r="K43" s="92"/>
      <c r="L43" s="93"/>
      <c r="M43" s="92"/>
      <c r="N43" s="93"/>
      <c r="O43" s="92"/>
      <c r="P43" s="93"/>
      <c r="Q43" s="92"/>
      <c r="R43" s="93"/>
      <c r="S43" s="92"/>
      <c r="T43" s="93"/>
    </row>
    <row r="44" spans="1:20" ht="15.75">
      <c r="A44" s="54"/>
      <c r="B44" s="54"/>
      <c r="C44" s="107">
        <v>45</v>
      </c>
      <c r="D44" s="117" t="s">
        <v>42</v>
      </c>
      <c r="E44" s="118">
        <v>681</v>
      </c>
      <c r="F44" s="119">
        <v>111.02202643171806</v>
      </c>
      <c r="G44" s="118">
        <v>2</v>
      </c>
      <c r="H44" s="119">
        <v>42</v>
      </c>
      <c r="I44" s="45"/>
      <c r="J44" s="48"/>
      <c r="K44" s="92"/>
      <c r="L44" s="93"/>
      <c r="M44" s="92"/>
      <c r="N44" s="93"/>
      <c r="O44" s="92"/>
      <c r="P44" s="93"/>
      <c r="Q44" s="92"/>
      <c r="R44" s="93"/>
      <c r="S44" s="92"/>
      <c r="T44" s="93"/>
    </row>
    <row r="45" spans="1:20" s="23" customFormat="1" ht="15.75">
      <c r="A45" s="54"/>
      <c r="B45" s="54"/>
      <c r="C45" s="106"/>
      <c r="D45" s="115" t="s">
        <v>58</v>
      </c>
      <c r="E45" s="100">
        <v>9319</v>
      </c>
      <c r="F45" s="116">
        <v>109.42901598884001</v>
      </c>
      <c r="G45" s="100">
        <v>26</v>
      </c>
      <c r="H45" s="116">
        <v>40.307692307692307</v>
      </c>
      <c r="I45" s="35"/>
      <c r="J45" s="55"/>
      <c r="K45" s="92"/>
      <c r="L45" s="93"/>
      <c r="M45" s="92"/>
      <c r="N45" s="93"/>
      <c r="O45" s="92"/>
      <c r="P45" s="93"/>
      <c r="Q45" s="92"/>
      <c r="R45" s="93"/>
      <c r="S45" s="92"/>
      <c r="T45" s="93"/>
    </row>
    <row r="46" spans="1:20" ht="15.75">
      <c r="A46" s="54"/>
      <c r="B46" s="54"/>
      <c r="C46" s="107">
        <v>8</v>
      </c>
      <c r="D46" s="117" t="s">
        <v>43</v>
      </c>
      <c r="E46" s="118">
        <v>7000</v>
      </c>
      <c r="F46" s="119">
        <v>109.63385714285714</v>
      </c>
      <c r="G46" s="118">
        <v>23</v>
      </c>
      <c r="H46" s="119">
        <v>40.086956521739133</v>
      </c>
      <c r="I46" s="45"/>
      <c r="J46" s="48"/>
      <c r="K46" s="92"/>
      <c r="L46" s="93"/>
      <c r="M46" s="92"/>
      <c r="N46" s="93"/>
      <c r="O46" s="92"/>
      <c r="P46" s="93"/>
      <c r="Q46" s="92"/>
      <c r="R46" s="93"/>
      <c r="S46" s="92"/>
      <c r="T46" s="93"/>
    </row>
    <row r="47" spans="1:20" ht="15.75">
      <c r="A47" s="54"/>
      <c r="B47" s="54"/>
      <c r="C47" s="107">
        <v>17</v>
      </c>
      <c r="D47" s="117" t="s">
        <v>84</v>
      </c>
      <c r="E47" s="118">
        <v>949</v>
      </c>
      <c r="F47" s="119">
        <v>108.17913593256058</v>
      </c>
      <c r="G47" s="118">
        <v>1</v>
      </c>
      <c r="H47" s="119">
        <v>42</v>
      </c>
      <c r="I47" s="45"/>
      <c r="J47" s="48"/>
      <c r="K47" s="92"/>
      <c r="L47" s="93"/>
      <c r="M47" s="92"/>
      <c r="N47" s="93"/>
      <c r="O47" s="92"/>
      <c r="P47" s="93"/>
      <c r="Q47" s="92"/>
      <c r="R47" s="93"/>
      <c r="S47" s="92"/>
      <c r="T47" s="93"/>
    </row>
    <row r="48" spans="1:20" ht="15.75">
      <c r="A48" s="54"/>
      <c r="B48" s="54"/>
      <c r="C48" s="107">
        <v>25</v>
      </c>
      <c r="D48" s="117" t="s">
        <v>85</v>
      </c>
      <c r="E48" s="118">
        <v>471</v>
      </c>
      <c r="F48" s="119">
        <v>110.09978768577494</v>
      </c>
      <c r="G48" s="118">
        <v>1</v>
      </c>
      <c r="H48" s="119">
        <v>42</v>
      </c>
      <c r="I48" s="45"/>
      <c r="J48" s="48"/>
      <c r="K48" s="90"/>
      <c r="L48" s="91"/>
      <c r="M48" s="90"/>
      <c r="N48" s="91"/>
      <c r="O48" s="90"/>
      <c r="P48" s="91"/>
      <c r="Q48" s="90"/>
      <c r="R48" s="91"/>
      <c r="S48" s="90"/>
      <c r="T48" s="91"/>
    </row>
    <row r="49" spans="1:20" ht="15.75">
      <c r="A49" s="54"/>
      <c r="B49" s="54"/>
      <c r="C49" s="107">
        <v>43</v>
      </c>
      <c r="D49" s="117" t="s">
        <v>44</v>
      </c>
      <c r="E49" s="118">
        <v>899</v>
      </c>
      <c r="F49" s="119">
        <v>108.80200222469411</v>
      </c>
      <c r="G49" s="118">
        <v>1</v>
      </c>
      <c r="H49" s="119">
        <v>42</v>
      </c>
      <c r="I49" s="45"/>
      <c r="J49" s="48"/>
      <c r="K49" s="92"/>
      <c r="L49" s="93"/>
      <c r="M49" s="92"/>
      <c r="N49" s="93"/>
      <c r="O49" s="92"/>
      <c r="P49" s="93"/>
      <c r="Q49" s="92"/>
      <c r="R49" s="93"/>
      <c r="S49" s="92"/>
      <c r="T49" s="93"/>
    </row>
    <row r="50" spans="1:20" s="23" customFormat="1" ht="15.75">
      <c r="A50" s="54"/>
      <c r="B50" s="54"/>
      <c r="C50" s="106"/>
      <c r="D50" s="115" t="s">
        <v>60</v>
      </c>
      <c r="E50" s="100">
        <v>1185</v>
      </c>
      <c r="F50" s="116">
        <v>110.41350210970464</v>
      </c>
      <c r="G50" s="100">
        <v>1</v>
      </c>
      <c r="H50" s="116">
        <v>42</v>
      </c>
      <c r="I50" s="35"/>
      <c r="J50" s="55"/>
      <c r="K50" s="92"/>
      <c r="L50" s="93"/>
      <c r="M50" s="92"/>
      <c r="N50" s="93"/>
      <c r="O50" s="92"/>
      <c r="P50" s="93"/>
      <c r="Q50" s="92"/>
      <c r="R50" s="93"/>
      <c r="S50" s="92"/>
      <c r="T50" s="93"/>
    </row>
    <row r="51" spans="1:20" ht="15.75">
      <c r="A51" s="54"/>
      <c r="B51" s="54"/>
      <c r="C51" s="107">
        <v>6</v>
      </c>
      <c r="D51" s="117" t="s">
        <v>45</v>
      </c>
      <c r="E51" s="118">
        <v>810</v>
      </c>
      <c r="F51" s="119">
        <v>110.29382716049383</v>
      </c>
      <c r="G51" s="118">
        <v>1</v>
      </c>
      <c r="H51" s="119">
        <v>42</v>
      </c>
      <c r="I51" s="45"/>
      <c r="J51" s="48"/>
      <c r="K51" s="92"/>
      <c r="L51" s="93"/>
      <c r="M51" s="92"/>
      <c r="N51" s="93"/>
      <c r="O51" s="92"/>
      <c r="P51" s="93"/>
      <c r="Q51" s="92"/>
      <c r="R51" s="93"/>
      <c r="S51" s="92"/>
      <c r="T51" s="93"/>
    </row>
    <row r="52" spans="1:20" ht="15.75">
      <c r="A52" s="54"/>
      <c r="B52" s="54"/>
      <c r="C52" s="107">
        <v>10</v>
      </c>
      <c r="D52" s="117" t="s">
        <v>46</v>
      </c>
      <c r="E52" s="118">
        <v>375</v>
      </c>
      <c r="F52" s="119">
        <v>110.672</v>
      </c>
      <c r="G52" s="118"/>
      <c r="H52" s="119"/>
      <c r="I52" s="45"/>
      <c r="J52" s="48"/>
      <c r="K52" s="92"/>
      <c r="L52" s="93"/>
      <c r="M52" s="92"/>
      <c r="N52" s="93"/>
      <c r="O52" s="92"/>
      <c r="P52" s="93"/>
      <c r="Q52" s="92"/>
      <c r="R52" s="93"/>
      <c r="S52" s="92"/>
      <c r="T52" s="93"/>
    </row>
    <row r="53" spans="1:20" s="23" customFormat="1" ht="15.75">
      <c r="A53" s="54"/>
      <c r="B53" s="54"/>
      <c r="C53" s="106"/>
      <c r="D53" s="115" t="s">
        <v>61</v>
      </c>
      <c r="E53" s="100">
        <v>2664</v>
      </c>
      <c r="F53" s="116">
        <v>108.92192192192192</v>
      </c>
      <c r="G53" s="100">
        <v>2</v>
      </c>
      <c r="H53" s="116">
        <v>49</v>
      </c>
      <c r="I53" s="35"/>
      <c r="J53" s="55"/>
      <c r="K53" s="90"/>
      <c r="L53" s="91"/>
      <c r="M53" s="90"/>
      <c r="N53" s="91"/>
      <c r="O53" s="90"/>
      <c r="P53" s="91"/>
      <c r="Q53" s="90"/>
      <c r="R53" s="91"/>
      <c r="S53" s="90"/>
      <c r="T53" s="91"/>
    </row>
    <row r="54" spans="1:20" ht="15.75">
      <c r="A54" s="54"/>
      <c r="B54" s="54"/>
      <c r="C54" s="107">
        <v>15</v>
      </c>
      <c r="D54" s="117" t="s">
        <v>88</v>
      </c>
      <c r="E54" s="118">
        <v>1137</v>
      </c>
      <c r="F54" s="119">
        <v>108.99824098504837</v>
      </c>
      <c r="G54" s="118">
        <v>2</v>
      </c>
      <c r="H54" s="119">
        <v>49</v>
      </c>
      <c r="I54" s="45"/>
      <c r="J54" s="48"/>
      <c r="K54" s="92"/>
      <c r="L54" s="93"/>
      <c r="M54" s="92"/>
      <c r="N54" s="93"/>
      <c r="O54" s="92"/>
      <c r="P54" s="93"/>
      <c r="Q54" s="92"/>
      <c r="R54" s="93"/>
      <c r="S54" s="92"/>
      <c r="T54" s="93"/>
    </row>
    <row r="55" spans="1:20" ht="15.75">
      <c r="A55" s="54"/>
      <c r="B55" s="54"/>
      <c r="C55" s="107">
        <v>27</v>
      </c>
      <c r="D55" s="117" t="s">
        <v>47</v>
      </c>
      <c r="E55" s="118">
        <v>298</v>
      </c>
      <c r="F55" s="119">
        <v>106.21476510067114</v>
      </c>
      <c r="G55" s="118"/>
      <c r="H55" s="119"/>
      <c r="I55" s="45"/>
      <c r="J55" s="48"/>
      <c r="K55" s="92"/>
      <c r="L55" s="93"/>
      <c r="M55" s="92"/>
      <c r="N55" s="93"/>
      <c r="O55" s="92"/>
      <c r="P55" s="93"/>
      <c r="Q55" s="92"/>
      <c r="R55" s="93"/>
      <c r="S55" s="92"/>
      <c r="T55" s="93"/>
    </row>
    <row r="56" spans="1:20" ht="15.75">
      <c r="A56" s="54"/>
      <c r="B56" s="54"/>
      <c r="C56" s="107">
        <v>32</v>
      </c>
      <c r="D56" s="117" t="s">
        <v>89</v>
      </c>
      <c r="E56" s="118">
        <v>236</v>
      </c>
      <c r="F56" s="119">
        <v>109.31779661016949</v>
      </c>
      <c r="G56" s="118"/>
      <c r="H56" s="119"/>
      <c r="I56" s="45"/>
      <c r="J56" s="48"/>
      <c r="K56" s="90"/>
      <c r="L56" s="91"/>
      <c r="M56" s="90"/>
      <c r="N56" s="91"/>
      <c r="O56" s="90"/>
      <c r="P56" s="91"/>
      <c r="Q56" s="90"/>
      <c r="R56" s="91"/>
      <c r="S56" s="90"/>
      <c r="T56" s="91"/>
    </row>
    <row r="57" spans="1:20" ht="15.75">
      <c r="A57" s="54"/>
      <c r="B57" s="54"/>
      <c r="C57" s="107">
        <v>36</v>
      </c>
      <c r="D57" s="117" t="s">
        <v>48</v>
      </c>
      <c r="E57" s="118">
        <v>993</v>
      </c>
      <c r="F57" s="119">
        <v>109.55287009063444</v>
      </c>
      <c r="G57" s="118"/>
      <c r="H57" s="119"/>
      <c r="I57" s="45"/>
      <c r="J57" s="48"/>
      <c r="K57" s="92"/>
      <c r="L57" s="93"/>
      <c r="M57" s="92"/>
      <c r="N57" s="93"/>
      <c r="O57" s="92"/>
      <c r="P57" s="93"/>
      <c r="Q57" s="92"/>
      <c r="R57" s="93"/>
      <c r="S57" s="92"/>
      <c r="T57" s="93"/>
    </row>
    <row r="58" spans="1:20" s="23" customFormat="1" ht="15.75">
      <c r="A58" s="54"/>
      <c r="B58" s="54"/>
      <c r="C58" s="106">
        <v>28</v>
      </c>
      <c r="D58" s="115" t="s">
        <v>102</v>
      </c>
      <c r="E58" s="100">
        <v>8934</v>
      </c>
      <c r="F58" s="116">
        <v>109.21009626147303</v>
      </c>
      <c r="G58" s="100">
        <v>20</v>
      </c>
      <c r="H58" s="116">
        <v>40.75</v>
      </c>
      <c r="I58" s="35"/>
      <c r="J58" s="55"/>
      <c r="K58" s="92"/>
      <c r="L58" s="93"/>
      <c r="M58" s="92"/>
      <c r="N58" s="93"/>
      <c r="O58" s="92"/>
      <c r="P58" s="93"/>
      <c r="Q58" s="92"/>
      <c r="R58" s="93"/>
      <c r="S58" s="92"/>
      <c r="T58" s="93"/>
    </row>
    <row r="59" spans="1:20" s="23" customFormat="1" ht="15.75">
      <c r="A59" s="54"/>
      <c r="B59" s="54"/>
      <c r="C59" s="106">
        <v>30</v>
      </c>
      <c r="D59" s="115" t="s">
        <v>103</v>
      </c>
      <c r="E59" s="100">
        <v>2078</v>
      </c>
      <c r="F59" s="116">
        <v>110.79114533205005</v>
      </c>
      <c r="G59" s="100">
        <v>8</v>
      </c>
      <c r="H59" s="116">
        <v>42</v>
      </c>
      <c r="I59" s="35"/>
      <c r="J59" s="55"/>
      <c r="K59" s="92"/>
      <c r="L59" s="93"/>
      <c r="M59" s="92"/>
      <c r="N59" s="93"/>
      <c r="O59" s="92"/>
      <c r="P59" s="93"/>
      <c r="Q59" s="92"/>
      <c r="R59" s="93"/>
      <c r="S59" s="92"/>
      <c r="T59" s="93"/>
    </row>
    <row r="60" spans="1:20" s="23" customFormat="1" ht="15.75">
      <c r="A60" s="54"/>
      <c r="B60" s="54"/>
      <c r="C60" s="106">
        <v>31</v>
      </c>
      <c r="D60" s="115" t="s">
        <v>64</v>
      </c>
      <c r="E60" s="100">
        <v>776</v>
      </c>
      <c r="F60" s="116">
        <v>106.8221649484536</v>
      </c>
      <c r="G60" s="100"/>
      <c r="H60" s="116"/>
      <c r="I60" s="35"/>
      <c r="J60" s="55"/>
      <c r="K60" s="92"/>
      <c r="L60" s="93"/>
      <c r="M60" s="92"/>
      <c r="N60" s="93"/>
      <c r="O60" s="92"/>
      <c r="P60" s="93"/>
      <c r="Q60" s="92"/>
      <c r="R60" s="93"/>
      <c r="S60" s="92"/>
      <c r="T60" s="93"/>
    </row>
    <row r="61" spans="1:20" s="23" customFormat="1" ht="15.75">
      <c r="A61" s="54"/>
      <c r="B61" s="54"/>
      <c r="C61" s="106">
        <v>26</v>
      </c>
      <c r="D61" s="115" t="s">
        <v>66</v>
      </c>
      <c r="E61" s="100">
        <v>354</v>
      </c>
      <c r="F61" s="116">
        <v>107.70056497175142</v>
      </c>
      <c r="G61" s="100"/>
      <c r="H61" s="116"/>
      <c r="I61" s="35"/>
      <c r="J61" s="55"/>
      <c r="K61" s="90"/>
      <c r="L61" s="91"/>
      <c r="M61" s="90"/>
      <c r="N61" s="91"/>
      <c r="O61" s="90"/>
      <c r="P61" s="91"/>
      <c r="Q61" s="90"/>
      <c r="R61" s="91"/>
      <c r="S61" s="90"/>
      <c r="T61" s="91"/>
    </row>
    <row r="62" spans="1:20" s="23" customFormat="1" ht="15.75">
      <c r="A62" s="54"/>
      <c r="B62" s="54"/>
      <c r="C62" s="106"/>
      <c r="D62" s="115" t="s">
        <v>104</v>
      </c>
      <c r="E62" s="100">
        <v>5609</v>
      </c>
      <c r="F62" s="116">
        <v>109.13603137814228</v>
      </c>
      <c r="G62" s="100">
        <v>12</v>
      </c>
      <c r="H62" s="116">
        <v>40.416666666666664</v>
      </c>
      <c r="I62" s="35"/>
      <c r="J62" s="55"/>
      <c r="K62" s="90"/>
      <c r="L62" s="91"/>
      <c r="M62" s="90"/>
      <c r="N62" s="91"/>
      <c r="O62" s="90"/>
      <c r="P62" s="91"/>
      <c r="Q62" s="90"/>
      <c r="R62" s="91"/>
      <c r="S62" s="90"/>
      <c r="T62" s="91"/>
    </row>
    <row r="63" spans="1:20" ht="15.75">
      <c r="A63" s="54"/>
      <c r="B63" s="54"/>
      <c r="C63" s="107">
        <v>3</v>
      </c>
      <c r="D63" s="117" t="s">
        <v>86</v>
      </c>
      <c r="E63" s="118">
        <v>1919</v>
      </c>
      <c r="F63" s="119">
        <v>109.84835852006253</v>
      </c>
      <c r="G63" s="118">
        <v>4</v>
      </c>
      <c r="H63" s="119">
        <v>42</v>
      </c>
      <c r="I63" s="45"/>
      <c r="J63" s="48"/>
      <c r="K63" s="90"/>
      <c r="L63" s="91"/>
      <c r="M63" s="90"/>
      <c r="N63" s="91"/>
      <c r="O63" s="90"/>
      <c r="P63" s="91"/>
      <c r="Q63" s="90"/>
      <c r="R63" s="91"/>
      <c r="S63" s="90"/>
      <c r="T63" s="91"/>
    </row>
    <row r="64" spans="1:20" ht="15.75" customHeight="1">
      <c r="A64" s="54"/>
      <c r="B64" s="54"/>
      <c r="C64" s="107">
        <v>12</v>
      </c>
      <c r="D64" s="117" t="s">
        <v>87</v>
      </c>
      <c r="E64" s="118">
        <v>661</v>
      </c>
      <c r="F64" s="119">
        <v>107.54765506807867</v>
      </c>
      <c r="G64" s="118">
        <v>2</v>
      </c>
      <c r="H64" s="119">
        <v>42</v>
      </c>
      <c r="I64" s="45"/>
      <c r="J64" s="48"/>
      <c r="K64" s="90"/>
      <c r="L64" s="91"/>
      <c r="M64" s="90"/>
      <c r="N64" s="91"/>
      <c r="O64" s="90"/>
      <c r="P64" s="91"/>
      <c r="Q64" s="90"/>
      <c r="R64" s="91"/>
      <c r="S64" s="90"/>
      <c r="T64" s="91"/>
    </row>
    <row r="65" spans="1:20" ht="15.75">
      <c r="A65" s="54"/>
      <c r="B65" s="54"/>
      <c r="C65" s="107">
        <v>46</v>
      </c>
      <c r="D65" s="117" t="s">
        <v>49</v>
      </c>
      <c r="E65" s="118">
        <v>3029</v>
      </c>
      <c r="F65" s="119">
        <v>109.03136348629911</v>
      </c>
      <c r="G65" s="118">
        <v>6</v>
      </c>
      <c r="H65" s="119">
        <v>38.833333333333336</v>
      </c>
      <c r="I65" s="45"/>
      <c r="J65" s="48"/>
      <c r="K65" s="90"/>
      <c r="L65" s="91"/>
      <c r="M65" s="90"/>
      <c r="N65" s="91"/>
      <c r="O65" s="90"/>
      <c r="P65" s="91"/>
      <c r="Q65" s="90"/>
      <c r="R65" s="91"/>
      <c r="S65" s="90"/>
      <c r="T65" s="91"/>
    </row>
    <row r="66" spans="1:20" s="23" customFormat="1" ht="15.75">
      <c r="A66" s="54"/>
      <c r="B66" s="54"/>
      <c r="C66" s="106"/>
      <c r="D66" s="115" t="s">
        <v>65</v>
      </c>
      <c r="E66" s="100">
        <v>2466</v>
      </c>
      <c r="F66" s="116">
        <v>106.7477696674777</v>
      </c>
      <c r="G66" s="100">
        <v>5</v>
      </c>
      <c r="H66" s="116">
        <v>42</v>
      </c>
      <c r="I66" s="35"/>
      <c r="J66" s="55"/>
      <c r="K66" s="92"/>
      <c r="L66" s="93"/>
      <c r="M66" s="92"/>
      <c r="N66" s="93"/>
      <c r="O66" s="92"/>
      <c r="P66" s="93"/>
      <c r="Q66" s="92"/>
      <c r="R66" s="93"/>
      <c r="S66" s="92"/>
      <c r="T66" s="93"/>
    </row>
    <row r="67" spans="1:20" ht="15.75">
      <c r="A67" s="54"/>
      <c r="B67" s="54"/>
      <c r="C67" s="107">
        <v>1</v>
      </c>
      <c r="D67" s="117" t="s">
        <v>90</v>
      </c>
      <c r="E67" s="118">
        <v>343</v>
      </c>
      <c r="F67" s="119">
        <v>107.27988338192419</v>
      </c>
      <c r="G67" s="118">
        <v>1</v>
      </c>
      <c r="H67" s="119">
        <v>42</v>
      </c>
      <c r="I67" s="45"/>
      <c r="J67" s="48"/>
      <c r="K67" s="92"/>
      <c r="L67" s="93"/>
      <c r="M67" s="92"/>
      <c r="N67" s="93"/>
      <c r="O67" s="92"/>
      <c r="P67" s="93"/>
      <c r="Q67" s="92"/>
      <c r="R67" s="93"/>
      <c r="S67" s="92"/>
      <c r="T67" s="93"/>
    </row>
    <row r="68" spans="1:20" ht="15.75">
      <c r="A68" s="54"/>
      <c r="B68" s="54"/>
      <c r="C68" s="107">
        <v>20</v>
      </c>
      <c r="D68" s="117" t="s">
        <v>91</v>
      </c>
      <c r="E68" s="118">
        <v>855</v>
      </c>
      <c r="F68" s="119">
        <v>107.42456140350878</v>
      </c>
      <c r="G68" s="118">
        <v>1</v>
      </c>
      <c r="H68" s="119">
        <v>42</v>
      </c>
      <c r="I68" s="45"/>
      <c r="J68" s="48"/>
      <c r="K68" s="92"/>
      <c r="L68" s="93"/>
      <c r="M68" s="92"/>
      <c r="N68" s="93"/>
      <c r="O68" s="92"/>
      <c r="P68" s="93"/>
      <c r="Q68" s="92"/>
      <c r="R68" s="93"/>
      <c r="S68" s="92"/>
      <c r="T68" s="93"/>
    </row>
    <row r="69" spans="1:20" ht="15.75">
      <c r="A69" s="54"/>
      <c r="B69" s="54"/>
      <c r="C69" s="107">
        <v>48</v>
      </c>
      <c r="D69" s="117" t="s">
        <v>92</v>
      </c>
      <c r="E69" s="118">
        <v>1268</v>
      </c>
      <c r="F69" s="119">
        <v>106.14747634069401</v>
      </c>
      <c r="G69" s="118">
        <v>3</v>
      </c>
      <c r="H69" s="119">
        <v>42</v>
      </c>
      <c r="I69" s="45"/>
      <c r="J69" s="48"/>
      <c r="K69" s="90"/>
      <c r="L69" s="91"/>
      <c r="M69" s="90"/>
      <c r="N69" s="91"/>
      <c r="O69" s="90"/>
      <c r="P69" s="91"/>
      <c r="Q69" s="90"/>
      <c r="R69" s="91"/>
      <c r="S69" s="90"/>
      <c r="T69" s="91"/>
    </row>
    <row r="70" spans="1:20" s="23" customFormat="1" ht="15.75">
      <c r="A70" s="54"/>
      <c r="B70" s="54"/>
      <c r="C70" s="106">
        <v>51</v>
      </c>
      <c r="D70" s="115" t="s">
        <v>67</v>
      </c>
      <c r="E70" s="100">
        <v>67</v>
      </c>
      <c r="F70" s="116">
        <v>106.29850746268657</v>
      </c>
      <c r="G70" s="100">
        <v>2</v>
      </c>
      <c r="H70" s="116">
        <v>42</v>
      </c>
      <c r="I70" s="35"/>
      <c r="J70" s="55"/>
      <c r="K70" s="92"/>
      <c r="L70" s="93"/>
      <c r="M70" s="92"/>
      <c r="N70" s="93"/>
      <c r="O70" s="92"/>
      <c r="P70" s="93"/>
      <c r="Q70" s="92"/>
      <c r="R70" s="93"/>
      <c r="S70" s="92"/>
      <c r="T70" s="93"/>
    </row>
    <row r="71" spans="1:20" s="23" customFormat="1" ht="15.75">
      <c r="A71" s="54"/>
      <c r="B71" s="54"/>
      <c r="C71" s="106">
        <v>52</v>
      </c>
      <c r="D71" s="115" t="s">
        <v>68</v>
      </c>
      <c r="E71" s="100">
        <v>98</v>
      </c>
      <c r="F71" s="116">
        <v>107.28571428571429</v>
      </c>
      <c r="G71" s="100"/>
      <c r="H71" s="116"/>
      <c r="I71" s="35"/>
      <c r="J71" s="55"/>
      <c r="K71" s="92"/>
      <c r="L71" s="93"/>
      <c r="M71" s="92"/>
      <c r="N71" s="93"/>
      <c r="O71" s="92"/>
      <c r="P71" s="93"/>
      <c r="Q71" s="92"/>
      <c r="R71" s="93"/>
      <c r="S71" s="92"/>
      <c r="T71" s="93"/>
    </row>
    <row r="72" spans="1:20" ht="24" customHeight="1">
      <c r="A72" s="54"/>
      <c r="B72" s="54"/>
      <c r="C72" s="109"/>
      <c r="D72" s="109" t="s">
        <v>8</v>
      </c>
      <c r="E72" s="110">
        <v>54857</v>
      </c>
      <c r="F72" s="121">
        <v>109.4353318628434</v>
      </c>
      <c r="G72" s="110">
        <v>126</v>
      </c>
      <c r="H72" s="121">
        <v>41.746031746031747</v>
      </c>
      <c r="I72" s="35"/>
      <c r="J72" s="55"/>
      <c r="K72" s="92"/>
      <c r="L72" s="93"/>
      <c r="M72" s="92"/>
      <c r="N72" s="93"/>
      <c r="O72" s="92"/>
      <c r="P72" s="93"/>
      <c r="Q72" s="92"/>
      <c r="R72" s="93"/>
      <c r="S72" s="92"/>
      <c r="T72" s="93"/>
    </row>
    <row r="73" spans="1:20" ht="3.2" customHeight="1">
      <c r="A73" s="54"/>
      <c r="B73" s="54"/>
      <c r="C73" s="54"/>
      <c r="D73" s="41"/>
      <c r="E73" s="41"/>
      <c r="F73" s="41"/>
      <c r="G73" s="41"/>
      <c r="H73" s="41"/>
      <c r="I73" s="35"/>
      <c r="J73" s="55"/>
      <c r="K73" s="90"/>
      <c r="L73" s="91"/>
      <c r="M73" s="90"/>
      <c r="N73" s="91"/>
      <c r="O73" s="90"/>
      <c r="P73" s="91"/>
      <c r="Q73" s="90"/>
      <c r="R73" s="91"/>
      <c r="S73" s="90"/>
      <c r="T73" s="91"/>
    </row>
    <row r="74" spans="1:20" s="57" customFormat="1" ht="15.6" customHeight="1">
      <c r="A74" s="56"/>
      <c r="B74" s="56"/>
      <c r="C74" s="56"/>
      <c r="D74" s="160" t="s">
        <v>75</v>
      </c>
      <c r="E74" s="161"/>
      <c r="F74" s="161"/>
      <c r="G74" s="161"/>
      <c r="H74" s="161"/>
      <c r="I74" s="35"/>
      <c r="J74" s="55"/>
      <c r="K74" s="90"/>
      <c r="L74" s="91"/>
      <c r="M74" s="90"/>
      <c r="N74" s="91"/>
      <c r="O74" s="90"/>
      <c r="P74" s="91"/>
      <c r="Q74" s="90"/>
      <c r="R74" s="91"/>
      <c r="S74" s="90"/>
      <c r="T74" s="91"/>
    </row>
    <row r="75" spans="1:20" s="57" customFormat="1" ht="27.6" customHeight="1">
      <c r="A75" s="56"/>
      <c r="B75" s="56"/>
      <c r="C75" s="56"/>
      <c r="D75" s="162" t="s">
        <v>76</v>
      </c>
      <c r="E75" s="163"/>
      <c r="F75" s="163"/>
      <c r="G75" s="163"/>
      <c r="H75" s="163"/>
      <c r="I75" s="58"/>
      <c r="K75" s="90"/>
      <c r="L75" s="91"/>
      <c r="M75" s="90"/>
      <c r="N75" s="91"/>
      <c r="O75" s="90"/>
      <c r="P75" s="91"/>
      <c r="Q75" s="90"/>
      <c r="R75" s="91"/>
      <c r="S75" s="90"/>
      <c r="T75" s="91"/>
    </row>
    <row r="76" spans="1:20" s="57" customFormat="1" ht="13.9" customHeight="1">
      <c r="A76" s="56"/>
      <c r="B76" s="56"/>
      <c r="C76" s="56"/>
      <c r="D76" s="162"/>
      <c r="E76" s="163"/>
      <c r="F76" s="163"/>
      <c r="G76" s="163"/>
      <c r="H76" s="163"/>
      <c r="I76" s="58"/>
    </row>
    <row r="77" spans="1:20" s="57" customFormat="1" ht="24.2" customHeight="1">
      <c r="A77" s="56"/>
      <c r="B77" s="56"/>
      <c r="C77" s="56"/>
      <c r="D77" s="162"/>
      <c r="E77" s="163"/>
      <c r="F77" s="163"/>
      <c r="G77" s="163"/>
      <c r="H77" s="163"/>
      <c r="I77" s="58"/>
    </row>
    <row r="79" spans="1:20" hidden="1"/>
    <row r="80" spans="1:20" s="49" customFormat="1" hidden="1">
      <c r="E80" s="59">
        <f>E71+E70+E66+E62+E61+E60+E58++E53+E50+E45+E39+E29+E28+E25+E24+E23+E19+E10+E59</f>
        <v>54857</v>
      </c>
      <c r="F80" s="59"/>
      <c r="G80" s="59">
        <f>G71+G70+G66+G62+G61+G60+G58++G53+G50+G45+G39+G29+G28+G25+G24+G23+G19+G10+G59</f>
        <v>126</v>
      </c>
      <c r="H80" s="60"/>
    </row>
    <row r="81" spans="8:8" hidden="1"/>
    <row r="82" spans="8:8" hidden="1">
      <c r="H82" s="11" t="s">
        <v>50</v>
      </c>
    </row>
    <row r="83" spans="8:8" hidden="1"/>
    <row r="84" spans="8:8" hidden="1"/>
    <row r="85" spans="8:8" hidden="1"/>
    <row r="86" spans="8:8" hidden="1"/>
    <row r="87" spans="8:8" hidden="1"/>
    <row r="88" spans="8:8" hidden="1"/>
    <row r="89" spans="8:8" hidden="1"/>
  </sheetData>
  <mergeCells count="11">
    <mergeCell ref="D74:H74"/>
    <mergeCell ref="D75:H75"/>
    <mergeCell ref="D76:H76"/>
    <mergeCell ref="D77:H77"/>
    <mergeCell ref="D6:H6"/>
    <mergeCell ref="E8:F8"/>
    <mergeCell ref="G8:H8"/>
    <mergeCell ref="D8:D9"/>
    <mergeCell ref="C4:H4"/>
    <mergeCell ref="C5:H5"/>
    <mergeCell ref="C8:C9"/>
  </mergeCells>
  <conditionalFormatting sqref="E80">
    <cfRule type="cellIs" dxfId="1" priority="5" operator="equal">
      <formula>E72</formula>
    </cfRule>
  </conditionalFormatting>
  <conditionalFormatting sqref="G80">
    <cfRule type="cellIs" dxfId="0" priority="3"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election activeCell="H11" sqref="H11"/>
    </sheetView>
  </sheetViews>
  <sheetFormatPr baseColWidth="10" defaultRowHeight="15"/>
  <cols>
    <col min="2" max="4" width="20.7109375" customWidth="1"/>
  </cols>
  <sheetData>
    <row r="22" spans="2:5" ht="26.25" customHeight="1">
      <c r="B22" s="164" t="s">
        <v>78</v>
      </c>
      <c r="C22" s="164"/>
      <c r="D22" s="164"/>
      <c r="E22" s="6"/>
    </row>
    <row r="23" spans="2:5" ht="26.25" customHeight="1">
      <c r="B23" s="165"/>
      <c r="C23" s="165"/>
      <c r="D23" s="165"/>
      <c r="E23" s="7"/>
    </row>
    <row r="24" spans="2:5" ht="14.25" customHeight="1">
      <c r="B24" s="8"/>
      <c r="C24" s="8"/>
      <c r="D24" s="8"/>
    </row>
    <row r="25" spans="2:5" ht="26.25">
      <c r="B25" s="9" t="s">
        <v>2</v>
      </c>
      <c r="C25" s="8"/>
      <c r="D25" s="98"/>
    </row>
    <row r="26" spans="2:5" ht="26.25">
      <c r="B26" s="9" t="s">
        <v>3</v>
      </c>
      <c r="C26" s="8"/>
      <c r="D26" s="98"/>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E26"/>
  <sheetViews>
    <sheetView showGridLines="0" showRowColHeaders="0" zoomScaleNormal="100" zoomScaleSheetLayoutView="100" workbookViewId="0">
      <selection activeCell="B23" sqref="B23:D23"/>
    </sheetView>
  </sheetViews>
  <sheetFormatPr baseColWidth="10" defaultRowHeight="15"/>
  <cols>
    <col min="2" max="4" width="20.7109375" customWidth="1"/>
  </cols>
  <sheetData>
    <row r="22" spans="2:5" ht="26.25" customHeight="1">
      <c r="B22" s="164" t="s">
        <v>78</v>
      </c>
      <c r="C22" s="164"/>
      <c r="D22" s="164"/>
      <c r="E22" s="6"/>
    </row>
    <row r="23" spans="2:5" ht="26.25" customHeight="1">
      <c r="B23" s="165" t="str">
        <f>'Total y Variación interanual'!$I$68</f>
        <v>??</v>
      </c>
      <c r="C23" s="165"/>
      <c r="D23" s="165"/>
      <c r="E23" s="7"/>
    </row>
    <row r="24" spans="2:5" ht="14.25" customHeight="1">
      <c r="B24" s="8"/>
      <c r="C24" s="8"/>
      <c r="D24" s="8"/>
    </row>
    <row r="25" spans="2:5" ht="26.25">
      <c r="B25" s="9" t="s">
        <v>2</v>
      </c>
      <c r="C25" s="8"/>
      <c r="D25" s="98" t="str">
        <f>'Total y Variación interanual'!$G$68</f>
        <v>??</v>
      </c>
    </row>
    <row r="26" spans="2:5" ht="26.25">
      <c r="B26" s="9" t="s">
        <v>3</v>
      </c>
      <c r="C26" s="8"/>
      <c r="D26" s="98" t="str">
        <f>'Total y Variación interanual'!$H$68</f>
        <v>??</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6" activePane="bottomLeft" state="frozen"/>
      <selection activeCell="C25" sqref="C25"/>
      <selection pane="bottomLeft" activeCell="O13" sqref="O13"/>
    </sheetView>
  </sheetViews>
  <sheetFormatPr baseColWidth="10" defaultColWidth="11.42578125" defaultRowHeight="12.75"/>
  <cols>
    <col min="1" max="1" width="2.5703125" style="82" customWidth="1"/>
    <col min="2" max="2" width="7.42578125" style="82" customWidth="1"/>
    <col min="3" max="3" width="20" style="79" customWidth="1"/>
    <col min="4" max="4" width="12.85546875" style="84" hidden="1" customWidth="1"/>
    <col min="5" max="5" width="12.28515625" style="84" hidden="1" customWidth="1"/>
    <col min="6" max="6" width="14.85546875" style="85" hidden="1" customWidth="1"/>
    <col min="7" max="7" width="16.5703125" style="84" customWidth="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67" t="s">
        <v>51</v>
      </c>
      <c r="D1" s="168"/>
      <c r="E1" s="168"/>
      <c r="F1" s="168"/>
      <c r="G1" s="168"/>
      <c r="H1" s="168"/>
      <c r="I1" s="168"/>
      <c r="J1" s="168"/>
      <c r="K1" s="168"/>
    </row>
    <row r="2" spans="2:16" s="79" customFormat="1" ht="19.149999999999999" customHeight="1">
      <c r="C2" s="169" t="s">
        <v>83</v>
      </c>
      <c r="D2" s="170"/>
      <c r="E2" s="170"/>
      <c r="F2" s="170"/>
      <c r="G2" s="170"/>
      <c r="H2" s="170"/>
      <c r="I2" s="170"/>
      <c r="J2" s="170"/>
      <c r="K2" s="170"/>
    </row>
    <row r="3" spans="2:16" s="79" customFormat="1" ht="14.25" customHeight="1">
      <c r="C3" s="171"/>
      <c r="D3" s="172"/>
      <c r="E3" s="172"/>
      <c r="F3" s="172"/>
      <c r="G3" s="172"/>
      <c r="H3" s="172"/>
      <c r="I3" s="172"/>
      <c r="J3" s="172"/>
      <c r="K3" s="172"/>
    </row>
    <row r="4" spans="2:16" ht="18.600000000000001" customHeight="1">
      <c r="B4" s="166" t="s">
        <v>74</v>
      </c>
      <c r="C4" s="175" t="s">
        <v>82</v>
      </c>
      <c r="D4" s="173" t="s">
        <v>80</v>
      </c>
      <c r="E4" s="174"/>
      <c r="F4" s="174"/>
      <c r="G4" s="173" t="s">
        <v>2</v>
      </c>
      <c r="H4" s="173" t="s">
        <v>3</v>
      </c>
      <c r="I4" s="173" t="s">
        <v>52</v>
      </c>
      <c r="J4" s="173" t="s">
        <v>110</v>
      </c>
      <c r="K4" s="174"/>
      <c r="L4" s="122"/>
    </row>
    <row r="5" spans="2:16" s="83" customFormat="1" ht="16.350000000000001" customHeight="1">
      <c r="B5" s="166"/>
      <c r="C5" s="176"/>
      <c r="D5" s="123" t="s">
        <v>2</v>
      </c>
      <c r="E5" s="123" t="s">
        <v>3</v>
      </c>
      <c r="F5" s="123" t="s">
        <v>52</v>
      </c>
      <c r="G5" s="174"/>
      <c r="H5" s="174"/>
      <c r="I5" s="174"/>
      <c r="J5" s="123" t="s">
        <v>53</v>
      </c>
      <c r="K5" s="123" t="s">
        <v>54</v>
      </c>
      <c r="L5" s="124"/>
    </row>
    <row r="6" spans="2:16" s="80" customFormat="1" ht="15.75">
      <c r="B6" s="125">
        <v>4</v>
      </c>
      <c r="C6" s="125" t="s">
        <v>16</v>
      </c>
      <c r="D6" s="126">
        <v>61</v>
      </c>
      <c r="E6" s="126">
        <v>8</v>
      </c>
      <c r="F6" s="127">
        <v>69</v>
      </c>
      <c r="G6" s="126"/>
      <c r="H6" s="126"/>
      <c r="I6" s="127"/>
      <c r="J6" s="126">
        <f>I6-F6</f>
        <v>-69</v>
      </c>
      <c r="K6" s="128">
        <f>I6/F6-1</f>
        <v>-1</v>
      </c>
      <c r="L6" s="129"/>
      <c r="N6" s="94"/>
      <c r="O6" s="94"/>
      <c r="P6" s="95"/>
    </row>
    <row r="7" spans="2:16" s="80" customFormat="1" ht="15.75">
      <c r="B7" s="125">
        <v>11</v>
      </c>
      <c r="C7" s="125" t="s">
        <v>17</v>
      </c>
      <c r="D7" s="126">
        <v>84</v>
      </c>
      <c r="E7" s="126">
        <v>13</v>
      </c>
      <c r="F7" s="127">
        <v>97</v>
      </c>
      <c r="G7" s="126"/>
      <c r="H7" s="126"/>
      <c r="I7" s="127"/>
      <c r="J7" s="126">
        <f>I7-F7</f>
        <v>-97</v>
      </c>
      <c r="K7" s="128">
        <f>I7/F7-1</f>
        <v>-1</v>
      </c>
      <c r="L7" s="129"/>
      <c r="N7" s="94"/>
      <c r="O7" s="94"/>
      <c r="P7" s="95"/>
    </row>
    <row r="8" spans="2:16" s="80" customFormat="1" ht="15.75">
      <c r="B8" s="125">
        <v>14</v>
      </c>
      <c r="C8" s="125" t="s">
        <v>18</v>
      </c>
      <c r="D8" s="126">
        <v>47</v>
      </c>
      <c r="E8" s="126">
        <v>11</v>
      </c>
      <c r="F8" s="127">
        <v>58</v>
      </c>
      <c r="G8" s="126"/>
      <c r="H8" s="126"/>
      <c r="I8" s="127"/>
      <c r="J8" s="126">
        <f t="shared" ref="J8:J68" si="0">I8-F8</f>
        <v>-58</v>
      </c>
      <c r="K8" s="128">
        <f t="shared" ref="K8:K68" si="1">I8/F8-1</f>
        <v>-1</v>
      </c>
      <c r="L8" s="129"/>
      <c r="N8" s="94"/>
      <c r="O8" s="94"/>
      <c r="P8" s="95"/>
    </row>
    <row r="9" spans="2:16" s="80" customFormat="1" ht="15.75">
      <c r="B9" s="125">
        <v>18</v>
      </c>
      <c r="C9" s="125" t="s">
        <v>19</v>
      </c>
      <c r="D9" s="126">
        <v>86</v>
      </c>
      <c r="E9" s="126">
        <v>14</v>
      </c>
      <c r="F9" s="127">
        <v>100</v>
      </c>
      <c r="G9" s="126"/>
      <c r="H9" s="126"/>
      <c r="I9" s="127"/>
      <c r="J9" s="126">
        <f t="shared" si="0"/>
        <v>-100</v>
      </c>
      <c r="K9" s="128">
        <f t="shared" si="1"/>
        <v>-1</v>
      </c>
      <c r="L9" s="129"/>
      <c r="N9" s="94"/>
      <c r="O9" s="94"/>
      <c r="P9" s="95"/>
    </row>
    <row r="10" spans="2:16" s="80" customFormat="1" ht="15.75">
      <c r="B10" s="125">
        <v>21</v>
      </c>
      <c r="C10" s="125" t="s">
        <v>20</v>
      </c>
      <c r="D10" s="126">
        <v>39</v>
      </c>
      <c r="E10" s="126">
        <v>2</v>
      </c>
      <c r="F10" s="127">
        <v>41</v>
      </c>
      <c r="G10" s="126"/>
      <c r="H10" s="126"/>
      <c r="I10" s="127"/>
      <c r="J10" s="126">
        <f t="shared" si="0"/>
        <v>-41</v>
      </c>
      <c r="K10" s="128">
        <f t="shared" si="1"/>
        <v>-1</v>
      </c>
      <c r="L10" s="129"/>
      <c r="N10" s="94"/>
      <c r="O10" s="94"/>
      <c r="P10" s="95"/>
    </row>
    <row r="11" spans="2:16" s="80" customFormat="1" ht="15.75">
      <c r="B11" s="125">
        <v>23</v>
      </c>
      <c r="C11" s="125" t="s">
        <v>21</v>
      </c>
      <c r="D11" s="126">
        <v>49</v>
      </c>
      <c r="E11" s="126">
        <v>4</v>
      </c>
      <c r="F11" s="127">
        <v>53</v>
      </c>
      <c r="G11" s="126"/>
      <c r="H11" s="126"/>
      <c r="I11" s="127"/>
      <c r="J11" s="126">
        <f t="shared" si="0"/>
        <v>-53</v>
      </c>
      <c r="K11" s="128">
        <f t="shared" si="1"/>
        <v>-1</v>
      </c>
      <c r="L11" s="129"/>
      <c r="N11" s="94"/>
      <c r="O11" s="94"/>
      <c r="P11" s="95"/>
    </row>
    <row r="12" spans="2:16" s="80" customFormat="1" ht="15.75">
      <c r="B12" s="125">
        <v>29</v>
      </c>
      <c r="C12" s="125" t="s">
        <v>22</v>
      </c>
      <c r="D12" s="126">
        <v>208</v>
      </c>
      <c r="E12" s="126">
        <v>28</v>
      </c>
      <c r="F12" s="127">
        <v>236</v>
      </c>
      <c r="G12" s="126"/>
      <c r="H12" s="126"/>
      <c r="I12" s="127"/>
      <c r="J12" s="126">
        <f t="shared" si="0"/>
        <v>-236</v>
      </c>
      <c r="K12" s="128">
        <f t="shared" si="1"/>
        <v>-1</v>
      </c>
      <c r="L12" s="129"/>
      <c r="N12" s="94"/>
      <c r="O12" s="94"/>
      <c r="P12" s="95"/>
    </row>
    <row r="13" spans="2:16" s="80" customFormat="1" ht="15.75">
      <c r="B13" s="125">
        <v>41</v>
      </c>
      <c r="C13" s="125" t="s">
        <v>23</v>
      </c>
      <c r="D13" s="126">
        <v>165</v>
      </c>
      <c r="E13" s="126">
        <v>37</v>
      </c>
      <c r="F13" s="127">
        <v>202</v>
      </c>
      <c r="G13" s="126"/>
      <c r="H13" s="126"/>
      <c r="I13" s="127"/>
      <c r="J13" s="126">
        <f t="shared" si="0"/>
        <v>-202</v>
      </c>
      <c r="K13" s="128">
        <f t="shared" si="1"/>
        <v>-1</v>
      </c>
      <c r="L13" s="129"/>
      <c r="N13" s="94"/>
      <c r="O13" s="94"/>
      <c r="P13" s="95"/>
    </row>
    <row r="14" spans="2:16" s="81" customFormat="1" ht="15.75">
      <c r="B14" s="130"/>
      <c r="C14" s="130" t="s">
        <v>97</v>
      </c>
      <c r="D14" s="131">
        <v>739</v>
      </c>
      <c r="E14" s="131">
        <v>117</v>
      </c>
      <c r="F14" s="131">
        <v>856</v>
      </c>
      <c r="G14" s="131"/>
      <c r="H14" s="131"/>
      <c r="I14" s="131"/>
      <c r="J14" s="131">
        <f t="shared" si="0"/>
        <v>-856</v>
      </c>
      <c r="K14" s="132">
        <f t="shared" si="1"/>
        <v>-1</v>
      </c>
      <c r="L14" s="133"/>
      <c r="N14" s="96"/>
      <c r="O14" s="96"/>
      <c r="P14" s="96"/>
    </row>
    <row r="15" spans="2:16" s="80" customFormat="1" ht="15.75">
      <c r="B15" s="125">
        <v>22</v>
      </c>
      <c r="C15" s="125" t="s">
        <v>24</v>
      </c>
      <c r="D15" s="126">
        <v>49</v>
      </c>
      <c r="E15" s="126">
        <v>5</v>
      </c>
      <c r="F15" s="127">
        <v>54</v>
      </c>
      <c r="G15" s="126"/>
      <c r="H15" s="126"/>
      <c r="I15" s="127"/>
      <c r="J15" s="126">
        <f t="shared" si="0"/>
        <v>-54</v>
      </c>
      <c r="K15" s="128">
        <f t="shared" si="1"/>
        <v>-1</v>
      </c>
      <c r="L15" s="129"/>
      <c r="N15" s="94"/>
      <c r="O15" s="94"/>
      <c r="P15" s="95"/>
    </row>
    <row r="16" spans="2:16" s="80" customFormat="1" ht="15.75">
      <c r="B16" s="125">
        <v>44</v>
      </c>
      <c r="C16" s="125" t="s">
        <v>25</v>
      </c>
      <c r="D16" s="126">
        <v>33</v>
      </c>
      <c r="E16" s="126">
        <v>6</v>
      </c>
      <c r="F16" s="127">
        <v>39</v>
      </c>
      <c r="G16" s="126"/>
      <c r="H16" s="126"/>
      <c r="I16" s="127"/>
      <c r="J16" s="126">
        <f t="shared" si="0"/>
        <v>-39</v>
      </c>
      <c r="K16" s="128">
        <f t="shared" si="1"/>
        <v>-1</v>
      </c>
      <c r="L16" s="129"/>
      <c r="N16" s="94"/>
      <c r="O16" s="94"/>
      <c r="P16" s="95"/>
    </row>
    <row r="17" spans="2:16" s="80" customFormat="1" ht="15.75">
      <c r="B17" s="125">
        <v>50</v>
      </c>
      <c r="C17" s="125" t="s">
        <v>26</v>
      </c>
      <c r="D17" s="126">
        <v>180</v>
      </c>
      <c r="E17" s="126">
        <v>28</v>
      </c>
      <c r="F17" s="127">
        <v>208</v>
      </c>
      <c r="G17" s="126"/>
      <c r="H17" s="126"/>
      <c r="I17" s="127"/>
      <c r="J17" s="126">
        <f t="shared" si="0"/>
        <v>-208</v>
      </c>
      <c r="K17" s="128">
        <f t="shared" si="1"/>
        <v>-1</v>
      </c>
      <c r="L17" s="129"/>
      <c r="N17" s="94"/>
      <c r="O17" s="94"/>
      <c r="P17" s="95"/>
    </row>
    <row r="18" spans="2:16" s="81" customFormat="1" ht="15.75">
      <c r="B18" s="130"/>
      <c r="C18" s="130" t="s">
        <v>94</v>
      </c>
      <c r="D18" s="131">
        <v>262</v>
      </c>
      <c r="E18" s="131">
        <v>39</v>
      </c>
      <c r="F18" s="131">
        <v>301</v>
      </c>
      <c r="G18" s="131"/>
      <c r="H18" s="131"/>
      <c r="I18" s="131"/>
      <c r="J18" s="131">
        <f t="shared" si="0"/>
        <v>-301</v>
      </c>
      <c r="K18" s="132">
        <f t="shared" si="1"/>
        <v>-1</v>
      </c>
      <c r="L18" s="133"/>
      <c r="N18" s="96"/>
      <c r="O18" s="96"/>
      <c r="P18" s="96"/>
    </row>
    <row r="19" spans="2:16" s="81" customFormat="1" ht="15.75">
      <c r="B19" s="130">
        <v>33</v>
      </c>
      <c r="C19" s="130" t="s">
        <v>95</v>
      </c>
      <c r="D19" s="131">
        <v>76</v>
      </c>
      <c r="E19" s="131">
        <v>11</v>
      </c>
      <c r="F19" s="131">
        <v>87</v>
      </c>
      <c r="G19" s="131"/>
      <c r="H19" s="131"/>
      <c r="I19" s="131"/>
      <c r="J19" s="131">
        <f t="shared" si="0"/>
        <v>-87</v>
      </c>
      <c r="K19" s="132">
        <f t="shared" si="1"/>
        <v>-1</v>
      </c>
      <c r="L19" s="133"/>
      <c r="N19" s="96"/>
      <c r="O19" s="96"/>
      <c r="P19" s="96"/>
    </row>
    <row r="20" spans="2:16" s="81" customFormat="1" ht="15.75">
      <c r="B20" s="130">
        <v>7</v>
      </c>
      <c r="C20" s="130" t="s">
        <v>96</v>
      </c>
      <c r="D20" s="131">
        <v>219</v>
      </c>
      <c r="E20" s="131">
        <v>45</v>
      </c>
      <c r="F20" s="131">
        <v>264</v>
      </c>
      <c r="G20" s="131"/>
      <c r="H20" s="131"/>
      <c r="I20" s="131"/>
      <c r="J20" s="131">
        <f t="shared" si="0"/>
        <v>-264</v>
      </c>
      <c r="K20" s="132">
        <f t="shared" si="1"/>
        <v>-1</v>
      </c>
      <c r="L20" s="133"/>
      <c r="N20" s="96"/>
      <c r="O20" s="96"/>
      <c r="P20" s="96"/>
    </row>
    <row r="21" spans="2:16" s="80" customFormat="1" ht="15.75">
      <c r="B21" s="125">
        <v>35</v>
      </c>
      <c r="C21" s="125" t="s">
        <v>27</v>
      </c>
      <c r="D21" s="126">
        <v>78</v>
      </c>
      <c r="E21" s="126">
        <v>21</v>
      </c>
      <c r="F21" s="127">
        <v>99</v>
      </c>
      <c r="G21" s="126"/>
      <c r="H21" s="126"/>
      <c r="I21" s="127"/>
      <c r="J21" s="126">
        <f t="shared" si="0"/>
        <v>-99</v>
      </c>
      <c r="K21" s="128">
        <f t="shared" si="1"/>
        <v>-1</v>
      </c>
      <c r="L21" s="129"/>
      <c r="N21" s="94"/>
      <c r="O21" s="94"/>
      <c r="P21" s="95"/>
    </row>
    <row r="22" spans="2:16" s="80" customFormat="1" ht="15.75">
      <c r="B22" s="125">
        <v>38</v>
      </c>
      <c r="C22" s="125" t="s">
        <v>55</v>
      </c>
      <c r="D22" s="126">
        <v>47</v>
      </c>
      <c r="E22" s="126">
        <v>11</v>
      </c>
      <c r="F22" s="127">
        <v>58</v>
      </c>
      <c r="G22" s="126"/>
      <c r="H22" s="126"/>
      <c r="I22" s="127"/>
      <c r="J22" s="126">
        <f t="shared" si="0"/>
        <v>-58</v>
      </c>
      <c r="K22" s="128">
        <f t="shared" si="1"/>
        <v>-1</v>
      </c>
      <c r="L22" s="129"/>
      <c r="N22" s="94"/>
      <c r="O22" s="94"/>
      <c r="P22" s="95"/>
    </row>
    <row r="23" spans="2:16" s="81" customFormat="1" ht="15.75">
      <c r="B23" s="130"/>
      <c r="C23" s="130" t="s">
        <v>98</v>
      </c>
      <c r="D23" s="131">
        <v>125</v>
      </c>
      <c r="E23" s="131">
        <v>32</v>
      </c>
      <c r="F23" s="131">
        <v>157</v>
      </c>
      <c r="G23" s="131"/>
      <c r="H23" s="131"/>
      <c r="I23" s="131"/>
      <c r="J23" s="131">
        <f t="shared" si="0"/>
        <v>-157</v>
      </c>
      <c r="K23" s="132">
        <f t="shared" si="1"/>
        <v>-1</v>
      </c>
      <c r="L23" s="133"/>
      <c r="N23" s="96"/>
      <c r="O23" s="96"/>
      <c r="P23" s="96"/>
    </row>
    <row r="24" spans="2:16" s="81" customFormat="1" ht="15.75">
      <c r="B24" s="130">
        <v>39</v>
      </c>
      <c r="C24" s="130" t="s">
        <v>99</v>
      </c>
      <c r="D24" s="131">
        <v>56</v>
      </c>
      <c r="E24" s="131">
        <v>6</v>
      </c>
      <c r="F24" s="131">
        <v>62</v>
      </c>
      <c r="G24" s="131"/>
      <c r="H24" s="131"/>
      <c r="I24" s="131"/>
      <c r="J24" s="131">
        <f t="shared" si="0"/>
        <v>-62</v>
      </c>
      <c r="K24" s="132">
        <f t="shared" si="1"/>
        <v>-1</v>
      </c>
      <c r="L24" s="133"/>
      <c r="N24" s="96"/>
      <c r="O24" s="96"/>
      <c r="P24" s="96"/>
    </row>
    <row r="25" spans="2:16" s="80" customFormat="1" ht="15.75">
      <c r="B25" s="125">
        <v>5</v>
      </c>
      <c r="C25" s="125" t="s">
        <v>29</v>
      </c>
      <c r="D25" s="126">
        <v>20</v>
      </c>
      <c r="E25" s="126">
        <v>1</v>
      </c>
      <c r="F25" s="127">
        <v>21</v>
      </c>
      <c r="G25" s="126"/>
      <c r="H25" s="126"/>
      <c r="I25" s="127"/>
      <c r="J25" s="126">
        <f t="shared" si="0"/>
        <v>-21</v>
      </c>
      <c r="K25" s="128">
        <f t="shared" si="1"/>
        <v>-1</v>
      </c>
      <c r="L25" s="129"/>
      <c r="N25" s="94"/>
      <c r="O25" s="94"/>
      <c r="P25" s="95"/>
    </row>
    <row r="26" spans="2:16" s="80" customFormat="1" ht="15.75">
      <c r="B26" s="125">
        <v>9</v>
      </c>
      <c r="C26" s="125" t="s">
        <v>30</v>
      </c>
      <c r="D26" s="126">
        <v>94</v>
      </c>
      <c r="E26" s="126">
        <v>7</v>
      </c>
      <c r="F26" s="127">
        <v>101</v>
      </c>
      <c r="G26" s="126"/>
      <c r="H26" s="126"/>
      <c r="I26" s="127"/>
      <c r="J26" s="126">
        <f t="shared" si="0"/>
        <v>-101</v>
      </c>
      <c r="K26" s="128">
        <f t="shared" si="1"/>
        <v>-1</v>
      </c>
      <c r="L26" s="129"/>
      <c r="N26" s="94"/>
      <c r="O26" s="94"/>
      <c r="P26" s="95"/>
    </row>
    <row r="27" spans="2:16" s="80" customFormat="1" ht="15.75">
      <c r="B27" s="125">
        <v>24</v>
      </c>
      <c r="C27" s="125" t="s">
        <v>31</v>
      </c>
      <c r="D27" s="126">
        <v>52</v>
      </c>
      <c r="E27" s="126">
        <v>12</v>
      </c>
      <c r="F27" s="127">
        <v>64</v>
      </c>
      <c r="G27" s="126"/>
      <c r="H27" s="126"/>
      <c r="I27" s="127"/>
      <c r="J27" s="126">
        <f t="shared" si="0"/>
        <v>-64</v>
      </c>
      <c r="K27" s="128">
        <f t="shared" si="1"/>
        <v>-1</v>
      </c>
      <c r="L27" s="129"/>
      <c r="N27" s="94"/>
      <c r="O27" s="94"/>
      <c r="P27" s="95"/>
    </row>
    <row r="28" spans="2:16" s="80" customFormat="1" ht="15.75">
      <c r="B28" s="125">
        <v>34</v>
      </c>
      <c r="C28" s="125" t="s">
        <v>32</v>
      </c>
      <c r="D28" s="126">
        <v>34</v>
      </c>
      <c r="E28" s="126">
        <v>7</v>
      </c>
      <c r="F28" s="127">
        <v>41</v>
      </c>
      <c r="G28" s="126"/>
      <c r="H28" s="126"/>
      <c r="I28" s="127"/>
      <c r="J28" s="126">
        <f t="shared" si="0"/>
        <v>-41</v>
      </c>
      <c r="K28" s="128">
        <f t="shared" si="1"/>
        <v>-1</v>
      </c>
      <c r="L28" s="129"/>
      <c r="N28" s="94"/>
      <c r="O28" s="94"/>
      <c r="P28" s="95"/>
    </row>
    <row r="29" spans="2:16" s="80" customFormat="1" ht="15.75">
      <c r="B29" s="125">
        <v>37</v>
      </c>
      <c r="C29" s="125" t="s">
        <v>33</v>
      </c>
      <c r="D29" s="126">
        <v>53</v>
      </c>
      <c r="E29" s="126">
        <v>5</v>
      </c>
      <c r="F29" s="127">
        <v>58</v>
      </c>
      <c r="G29" s="126"/>
      <c r="H29" s="126"/>
      <c r="I29" s="127"/>
      <c r="J29" s="126">
        <f t="shared" si="0"/>
        <v>-58</v>
      </c>
      <c r="K29" s="128">
        <f t="shared" si="1"/>
        <v>-1</v>
      </c>
      <c r="L29" s="129"/>
      <c r="N29" s="94"/>
      <c r="O29" s="94"/>
      <c r="P29" s="95"/>
    </row>
    <row r="30" spans="2:16" s="80" customFormat="1" ht="15.75">
      <c r="B30" s="125">
        <v>40</v>
      </c>
      <c r="C30" s="125" t="s">
        <v>34</v>
      </c>
      <c r="D30" s="126">
        <v>23</v>
      </c>
      <c r="E30" s="126">
        <v>1</v>
      </c>
      <c r="F30" s="127">
        <v>24</v>
      </c>
      <c r="G30" s="126"/>
      <c r="H30" s="126"/>
      <c r="I30" s="127"/>
      <c r="J30" s="126">
        <f t="shared" si="0"/>
        <v>-24</v>
      </c>
      <c r="K30" s="128">
        <f t="shared" si="1"/>
        <v>-1</v>
      </c>
      <c r="L30" s="129"/>
      <c r="N30" s="94"/>
      <c r="O30" s="94"/>
      <c r="P30" s="95"/>
    </row>
    <row r="31" spans="2:16" s="80" customFormat="1" ht="15.75">
      <c r="B31" s="125">
        <v>42</v>
      </c>
      <c r="C31" s="125" t="s">
        <v>35</v>
      </c>
      <c r="D31" s="126">
        <v>20</v>
      </c>
      <c r="E31" s="126">
        <v>1</v>
      </c>
      <c r="F31" s="127">
        <v>21</v>
      </c>
      <c r="G31" s="126"/>
      <c r="H31" s="126"/>
      <c r="I31" s="127"/>
      <c r="J31" s="126">
        <f t="shared" si="0"/>
        <v>-21</v>
      </c>
      <c r="K31" s="128">
        <f t="shared" si="1"/>
        <v>-1</v>
      </c>
      <c r="L31" s="129"/>
      <c r="N31" s="94"/>
      <c r="O31" s="94"/>
      <c r="P31" s="95"/>
    </row>
    <row r="32" spans="2:16" s="80" customFormat="1" ht="15.75">
      <c r="B32" s="125">
        <v>47</v>
      </c>
      <c r="C32" s="125" t="s">
        <v>36</v>
      </c>
      <c r="D32" s="126">
        <v>110</v>
      </c>
      <c r="E32" s="126">
        <v>18</v>
      </c>
      <c r="F32" s="127">
        <v>128</v>
      </c>
      <c r="G32" s="126"/>
      <c r="H32" s="126"/>
      <c r="I32" s="127"/>
      <c r="J32" s="126">
        <f t="shared" si="0"/>
        <v>-128</v>
      </c>
      <c r="K32" s="128">
        <f t="shared" si="1"/>
        <v>-1</v>
      </c>
      <c r="L32" s="129"/>
      <c r="N32" s="94"/>
      <c r="O32" s="94"/>
      <c r="P32" s="95"/>
    </row>
    <row r="33" spans="2:16" s="80" customFormat="1" ht="15.75">
      <c r="B33" s="125">
        <v>49</v>
      </c>
      <c r="C33" s="125" t="s">
        <v>37</v>
      </c>
      <c r="D33" s="126">
        <v>26</v>
      </c>
      <c r="E33" s="126">
        <v>1</v>
      </c>
      <c r="F33" s="127">
        <v>27</v>
      </c>
      <c r="G33" s="126"/>
      <c r="H33" s="126"/>
      <c r="I33" s="127"/>
      <c r="J33" s="126">
        <f t="shared" si="0"/>
        <v>-27</v>
      </c>
      <c r="K33" s="128">
        <f t="shared" si="1"/>
        <v>-1</v>
      </c>
      <c r="L33" s="129"/>
      <c r="N33" s="94"/>
      <c r="O33" s="94"/>
      <c r="P33" s="95"/>
    </row>
    <row r="34" spans="2:16" s="81" customFormat="1" ht="15.75">
      <c r="B34" s="130"/>
      <c r="C34" s="130" t="s">
        <v>56</v>
      </c>
      <c r="D34" s="131">
        <v>432</v>
      </c>
      <c r="E34" s="131">
        <v>53</v>
      </c>
      <c r="F34" s="131">
        <v>485</v>
      </c>
      <c r="G34" s="131"/>
      <c r="H34" s="131"/>
      <c r="I34" s="131"/>
      <c r="J34" s="131">
        <f t="shared" si="0"/>
        <v>-485</v>
      </c>
      <c r="K34" s="132">
        <f t="shared" si="1"/>
        <v>-1</v>
      </c>
      <c r="L34" s="133"/>
      <c r="N34" s="96"/>
      <c r="O34" s="96"/>
      <c r="P34" s="96"/>
    </row>
    <row r="35" spans="2:16" s="80" customFormat="1" ht="15.75">
      <c r="B35" s="125">
        <v>2</v>
      </c>
      <c r="C35" s="125" t="s">
        <v>38</v>
      </c>
      <c r="D35" s="126">
        <v>77</v>
      </c>
      <c r="E35" s="126">
        <v>10</v>
      </c>
      <c r="F35" s="127">
        <v>87</v>
      </c>
      <c r="G35" s="126"/>
      <c r="H35" s="126"/>
      <c r="I35" s="127"/>
      <c r="J35" s="126">
        <f t="shared" si="0"/>
        <v>-87</v>
      </c>
      <c r="K35" s="128">
        <f t="shared" si="1"/>
        <v>-1</v>
      </c>
      <c r="L35" s="129"/>
      <c r="N35" s="94"/>
      <c r="O35" s="94"/>
      <c r="P35" s="95"/>
    </row>
    <row r="36" spans="2:16" s="80" customFormat="1" ht="15.75">
      <c r="B36" s="125">
        <v>13</v>
      </c>
      <c r="C36" s="125" t="s">
        <v>39</v>
      </c>
      <c r="D36" s="126">
        <v>58</v>
      </c>
      <c r="E36" s="126">
        <v>12</v>
      </c>
      <c r="F36" s="127">
        <v>70</v>
      </c>
      <c r="G36" s="126"/>
      <c r="H36" s="126"/>
      <c r="I36" s="127"/>
      <c r="J36" s="126">
        <f t="shared" si="0"/>
        <v>-70</v>
      </c>
      <c r="K36" s="128">
        <f t="shared" si="1"/>
        <v>-1</v>
      </c>
      <c r="L36" s="129"/>
      <c r="N36" s="94"/>
      <c r="O36" s="94"/>
      <c r="P36" s="95"/>
    </row>
    <row r="37" spans="2:16" s="80" customFormat="1" ht="15.75">
      <c r="B37" s="125">
        <v>16</v>
      </c>
      <c r="C37" s="125" t="s">
        <v>40</v>
      </c>
      <c r="D37" s="126">
        <v>32</v>
      </c>
      <c r="E37" s="126">
        <v>13</v>
      </c>
      <c r="F37" s="127">
        <v>45</v>
      </c>
      <c r="G37" s="126"/>
      <c r="H37" s="126"/>
      <c r="I37" s="127"/>
      <c r="J37" s="126">
        <f t="shared" si="0"/>
        <v>-45</v>
      </c>
      <c r="K37" s="128">
        <f t="shared" si="1"/>
        <v>-1</v>
      </c>
      <c r="L37" s="129"/>
      <c r="N37" s="94"/>
      <c r="O37" s="94"/>
      <c r="P37" s="95"/>
    </row>
    <row r="38" spans="2:16" s="80" customFormat="1" ht="15.75">
      <c r="B38" s="125">
        <v>19</v>
      </c>
      <c r="C38" s="125" t="s">
        <v>41</v>
      </c>
      <c r="D38" s="126">
        <v>53</v>
      </c>
      <c r="E38" s="126">
        <v>7</v>
      </c>
      <c r="F38" s="127">
        <v>60</v>
      </c>
      <c r="G38" s="126"/>
      <c r="H38" s="126"/>
      <c r="I38" s="127"/>
      <c r="J38" s="126">
        <f t="shared" si="0"/>
        <v>-60</v>
      </c>
      <c r="K38" s="128">
        <f t="shared" si="1"/>
        <v>-1</v>
      </c>
      <c r="L38" s="129"/>
      <c r="N38" s="94"/>
      <c r="O38" s="94"/>
      <c r="P38" s="95"/>
    </row>
    <row r="39" spans="2:16" s="80" customFormat="1" ht="15.75">
      <c r="B39" s="125">
        <v>45</v>
      </c>
      <c r="C39" s="125" t="s">
        <v>42</v>
      </c>
      <c r="D39" s="126">
        <v>72</v>
      </c>
      <c r="E39" s="126">
        <v>10</v>
      </c>
      <c r="F39" s="127">
        <v>82</v>
      </c>
      <c r="G39" s="126"/>
      <c r="H39" s="126"/>
      <c r="I39" s="127"/>
      <c r="J39" s="126">
        <f t="shared" si="0"/>
        <v>-82</v>
      </c>
      <c r="K39" s="128">
        <f t="shared" si="1"/>
        <v>-1</v>
      </c>
      <c r="L39" s="129"/>
      <c r="N39" s="94"/>
      <c r="O39" s="94"/>
      <c r="P39" s="95"/>
    </row>
    <row r="40" spans="2:16" s="81" customFormat="1" ht="15.75">
      <c r="B40" s="130"/>
      <c r="C40" s="130" t="s">
        <v>57</v>
      </c>
      <c r="D40" s="131">
        <v>292</v>
      </c>
      <c r="E40" s="131">
        <v>52</v>
      </c>
      <c r="F40" s="131">
        <v>344</v>
      </c>
      <c r="G40" s="131"/>
      <c r="H40" s="131"/>
      <c r="I40" s="131"/>
      <c r="J40" s="131">
        <f t="shared" si="0"/>
        <v>-344</v>
      </c>
      <c r="K40" s="132">
        <f t="shared" si="1"/>
        <v>-1</v>
      </c>
      <c r="L40" s="133"/>
      <c r="N40" s="96"/>
      <c r="O40" s="96"/>
      <c r="P40" s="96"/>
    </row>
    <row r="41" spans="2:16" s="80" customFormat="1" ht="15.75">
      <c r="B41" s="125">
        <v>8</v>
      </c>
      <c r="C41" s="125" t="s">
        <v>43</v>
      </c>
      <c r="D41" s="126">
        <v>981</v>
      </c>
      <c r="E41" s="126">
        <v>142</v>
      </c>
      <c r="F41" s="127">
        <v>1123</v>
      </c>
      <c r="G41" s="126"/>
      <c r="H41" s="126"/>
      <c r="I41" s="127"/>
      <c r="J41" s="126">
        <f t="shared" si="0"/>
        <v>-1123</v>
      </c>
      <c r="K41" s="128">
        <f t="shared" si="1"/>
        <v>-1</v>
      </c>
      <c r="L41" s="129"/>
      <c r="N41" s="94"/>
      <c r="O41" s="94"/>
      <c r="P41" s="95"/>
    </row>
    <row r="42" spans="2:16" s="80" customFormat="1" ht="15.75">
      <c r="B42" s="125">
        <v>17</v>
      </c>
      <c r="C42" s="125" t="s">
        <v>84</v>
      </c>
      <c r="D42" s="126">
        <v>75</v>
      </c>
      <c r="E42" s="126">
        <v>18</v>
      </c>
      <c r="F42" s="127">
        <v>93</v>
      </c>
      <c r="G42" s="126"/>
      <c r="H42" s="126"/>
      <c r="I42" s="127"/>
      <c r="J42" s="126">
        <f t="shared" si="0"/>
        <v>-93</v>
      </c>
      <c r="K42" s="128">
        <f t="shared" si="1"/>
        <v>-1</v>
      </c>
      <c r="L42" s="129"/>
      <c r="N42" s="94"/>
      <c r="O42" s="94"/>
      <c r="P42" s="95"/>
    </row>
    <row r="43" spans="2:16" s="80" customFormat="1" ht="15.75">
      <c r="B43" s="125">
        <v>25</v>
      </c>
      <c r="C43" s="125" t="s">
        <v>85</v>
      </c>
      <c r="D43" s="126">
        <v>50</v>
      </c>
      <c r="E43" s="126">
        <v>8</v>
      </c>
      <c r="F43" s="127">
        <v>58</v>
      </c>
      <c r="G43" s="126"/>
      <c r="H43" s="126"/>
      <c r="I43" s="127"/>
      <c r="J43" s="126">
        <f t="shared" si="0"/>
        <v>-58</v>
      </c>
      <c r="K43" s="128">
        <f t="shared" si="1"/>
        <v>-1</v>
      </c>
      <c r="L43" s="129"/>
      <c r="N43" s="94"/>
      <c r="O43" s="94"/>
      <c r="P43" s="95"/>
    </row>
    <row r="44" spans="2:16" s="80" customFormat="1" ht="15.75">
      <c r="B44" s="125">
        <v>43</v>
      </c>
      <c r="C44" s="125" t="s">
        <v>44</v>
      </c>
      <c r="D44" s="126">
        <v>92</v>
      </c>
      <c r="E44" s="126">
        <v>13</v>
      </c>
      <c r="F44" s="127">
        <v>105</v>
      </c>
      <c r="G44" s="126"/>
      <c r="H44" s="126"/>
      <c r="I44" s="127"/>
      <c r="J44" s="126">
        <f t="shared" si="0"/>
        <v>-105</v>
      </c>
      <c r="K44" s="128">
        <f t="shared" si="1"/>
        <v>-1</v>
      </c>
      <c r="L44" s="129"/>
      <c r="N44" s="94"/>
      <c r="O44" s="94"/>
      <c r="P44" s="95"/>
    </row>
    <row r="45" spans="2:16" s="81" customFormat="1" ht="15.75">
      <c r="B45" s="130"/>
      <c r="C45" s="130" t="s">
        <v>58</v>
      </c>
      <c r="D45" s="131">
        <v>1198</v>
      </c>
      <c r="E45" s="131">
        <v>181</v>
      </c>
      <c r="F45" s="131">
        <v>1379</v>
      </c>
      <c r="G45" s="131"/>
      <c r="H45" s="131"/>
      <c r="I45" s="131"/>
      <c r="J45" s="131">
        <f t="shared" si="0"/>
        <v>-1379</v>
      </c>
      <c r="K45" s="132">
        <f t="shared" si="1"/>
        <v>-1</v>
      </c>
      <c r="L45" s="133"/>
      <c r="N45" s="96"/>
      <c r="O45" s="96"/>
      <c r="P45" s="96"/>
    </row>
    <row r="46" spans="2:16" s="80" customFormat="1" ht="15.75">
      <c r="B46" s="125">
        <v>3</v>
      </c>
      <c r="C46" s="125" t="s">
        <v>86</v>
      </c>
      <c r="D46" s="126">
        <v>307</v>
      </c>
      <c r="E46" s="126">
        <v>39</v>
      </c>
      <c r="F46" s="127">
        <v>346</v>
      </c>
      <c r="G46" s="126"/>
      <c r="H46" s="126"/>
      <c r="I46" s="127"/>
      <c r="J46" s="126">
        <f t="shared" si="0"/>
        <v>-346</v>
      </c>
      <c r="K46" s="128">
        <f t="shared" si="1"/>
        <v>-1</v>
      </c>
      <c r="L46" s="129"/>
      <c r="N46" s="94"/>
      <c r="O46" s="94"/>
      <c r="P46" s="95"/>
    </row>
    <row r="47" spans="2:16" s="80" customFormat="1" ht="15.75">
      <c r="B47" s="125">
        <v>12</v>
      </c>
      <c r="C47" s="125" t="s">
        <v>87</v>
      </c>
      <c r="D47" s="126">
        <v>103</v>
      </c>
      <c r="E47" s="126">
        <v>13</v>
      </c>
      <c r="F47" s="127">
        <v>116</v>
      </c>
      <c r="G47" s="126"/>
      <c r="H47" s="126"/>
      <c r="I47" s="127"/>
      <c r="J47" s="126">
        <f t="shared" si="0"/>
        <v>-116</v>
      </c>
      <c r="K47" s="128">
        <f t="shared" si="1"/>
        <v>-1</v>
      </c>
      <c r="L47" s="129"/>
      <c r="N47" s="94"/>
      <c r="O47" s="94"/>
      <c r="P47" s="95"/>
    </row>
    <row r="48" spans="2:16" s="80" customFormat="1" ht="15.75">
      <c r="B48" s="125">
        <v>46</v>
      </c>
      <c r="C48" s="125" t="s">
        <v>49</v>
      </c>
      <c r="D48" s="126">
        <v>427</v>
      </c>
      <c r="E48" s="126">
        <v>58</v>
      </c>
      <c r="F48" s="127">
        <v>485</v>
      </c>
      <c r="G48" s="126"/>
      <c r="H48" s="126"/>
      <c r="I48" s="127"/>
      <c r="J48" s="126">
        <f t="shared" si="0"/>
        <v>-485</v>
      </c>
      <c r="K48" s="128">
        <f t="shared" si="1"/>
        <v>-1</v>
      </c>
      <c r="L48" s="129"/>
      <c r="N48" s="94"/>
      <c r="O48" s="94"/>
      <c r="P48" s="95"/>
    </row>
    <row r="49" spans="2:16" s="81" customFormat="1" ht="15.75">
      <c r="B49" s="130"/>
      <c r="C49" s="130" t="s">
        <v>59</v>
      </c>
      <c r="D49" s="131">
        <v>837</v>
      </c>
      <c r="E49" s="131">
        <v>110</v>
      </c>
      <c r="F49" s="131">
        <v>947</v>
      </c>
      <c r="G49" s="131"/>
      <c r="H49" s="131"/>
      <c r="I49" s="131"/>
      <c r="J49" s="131">
        <f t="shared" si="0"/>
        <v>-947</v>
      </c>
      <c r="K49" s="132">
        <f t="shared" si="1"/>
        <v>-1</v>
      </c>
      <c r="L49" s="133"/>
      <c r="N49" s="96"/>
      <c r="O49" s="96"/>
      <c r="P49" s="96"/>
    </row>
    <row r="50" spans="2:16" s="80" customFormat="1" ht="15.75">
      <c r="B50" s="125">
        <v>6</v>
      </c>
      <c r="C50" s="125" t="s">
        <v>45</v>
      </c>
      <c r="D50" s="126">
        <v>57</v>
      </c>
      <c r="E50" s="126">
        <v>6</v>
      </c>
      <c r="F50" s="127">
        <v>63</v>
      </c>
      <c r="G50" s="126"/>
      <c r="H50" s="126"/>
      <c r="I50" s="127"/>
      <c r="J50" s="126">
        <f t="shared" si="0"/>
        <v>-63</v>
      </c>
      <c r="K50" s="128">
        <f t="shared" si="1"/>
        <v>-1</v>
      </c>
      <c r="L50" s="129"/>
      <c r="N50" s="94"/>
      <c r="O50" s="94"/>
      <c r="P50" s="95"/>
    </row>
    <row r="51" spans="2:16" s="80" customFormat="1" ht="15.75">
      <c r="B51" s="125">
        <v>10</v>
      </c>
      <c r="C51" s="125" t="s">
        <v>46</v>
      </c>
      <c r="D51" s="126">
        <v>41</v>
      </c>
      <c r="E51" s="126">
        <v>6</v>
      </c>
      <c r="F51" s="127">
        <v>47</v>
      </c>
      <c r="G51" s="126"/>
      <c r="H51" s="126"/>
      <c r="I51" s="127"/>
      <c r="J51" s="126">
        <f t="shared" si="0"/>
        <v>-47</v>
      </c>
      <c r="K51" s="128">
        <f t="shared" si="1"/>
        <v>-1</v>
      </c>
      <c r="L51" s="129"/>
      <c r="N51" s="94"/>
      <c r="O51" s="94"/>
      <c r="P51" s="95"/>
    </row>
    <row r="52" spans="2:16" s="81" customFormat="1" ht="15.75">
      <c r="B52" s="130"/>
      <c r="C52" s="130" t="s">
        <v>60</v>
      </c>
      <c r="D52" s="131">
        <v>98</v>
      </c>
      <c r="E52" s="131">
        <v>12</v>
      </c>
      <c r="F52" s="131">
        <v>110</v>
      </c>
      <c r="G52" s="131"/>
      <c r="H52" s="131"/>
      <c r="I52" s="131"/>
      <c r="J52" s="131">
        <f t="shared" si="0"/>
        <v>-110</v>
      </c>
      <c r="K52" s="132">
        <f t="shared" si="1"/>
        <v>-1</v>
      </c>
      <c r="L52" s="133"/>
      <c r="N52" s="96"/>
      <c r="O52" s="96"/>
      <c r="P52" s="96"/>
    </row>
    <row r="53" spans="2:16" s="80" customFormat="1" ht="15.75">
      <c r="B53" s="125">
        <v>15</v>
      </c>
      <c r="C53" s="125" t="s">
        <v>88</v>
      </c>
      <c r="D53" s="126">
        <v>89</v>
      </c>
      <c r="E53" s="126">
        <v>11</v>
      </c>
      <c r="F53" s="127">
        <v>100</v>
      </c>
      <c r="G53" s="126"/>
      <c r="H53" s="126"/>
      <c r="I53" s="127"/>
      <c r="J53" s="126">
        <f t="shared" si="0"/>
        <v>-100</v>
      </c>
      <c r="K53" s="128">
        <f t="shared" si="1"/>
        <v>-1</v>
      </c>
      <c r="L53" s="129"/>
      <c r="N53" s="94"/>
      <c r="O53" s="94"/>
      <c r="P53" s="95"/>
    </row>
    <row r="54" spans="2:16" s="80" customFormat="1" ht="15.75">
      <c r="B54" s="125">
        <v>27</v>
      </c>
      <c r="C54" s="125" t="s">
        <v>47</v>
      </c>
      <c r="D54" s="126">
        <v>19</v>
      </c>
      <c r="E54" s="126">
        <v>6</v>
      </c>
      <c r="F54" s="127">
        <v>25</v>
      </c>
      <c r="G54" s="126"/>
      <c r="H54" s="126"/>
      <c r="I54" s="127"/>
      <c r="J54" s="126">
        <f t="shared" si="0"/>
        <v>-25</v>
      </c>
      <c r="K54" s="128">
        <f t="shared" si="1"/>
        <v>-1</v>
      </c>
      <c r="L54" s="129"/>
      <c r="N54" s="94"/>
      <c r="O54" s="94"/>
      <c r="P54" s="95"/>
    </row>
    <row r="55" spans="2:16" s="80" customFormat="1" ht="15.75">
      <c r="B55" s="125">
        <v>32</v>
      </c>
      <c r="C55" s="125" t="s">
        <v>89</v>
      </c>
      <c r="D55" s="126">
        <v>19</v>
      </c>
      <c r="E55" s="126">
        <v>3</v>
      </c>
      <c r="F55" s="127">
        <v>22</v>
      </c>
      <c r="G55" s="126"/>
      <c r="H55" s="126"/>
      <c r="I55" s="127"/>
      <c r="J55" s="126">
        <f t="shared" si="0"/>
        <v>-22</v>
      </c>
      <c r="K55" s="128">
        <f t="shared" si="1"/>
        <v>-1</v>
      </c>
      <c r="L55" s="129"/>
      <c r="N55" s="94"/>
      <c r="O55" s="94"/>
      <c r="P55" s="95"/>
    </row>
    <row r="56" spans="2:16" s="80" customFormat="1" ht="15.75">
      <c r="B56" s="125">
        <v>36</v>
      </c>
      <c r="C56" s="125" t="s">
        <v>48</v>
      </c>
      <c r="D56" s="126">
        <v>69</v>
      </c>
      <c r="E56" s="126">
        <v>14</v>
      </c>
      <c r="F56" s="127">
        <v>83</v>
      </c>
      <c r="G56" s="126"/>
      <c r="H56" s="126"/>
      <c r="I56" s="127"/>
      <c r="J56" s="126">
        <f t="shared" si="0"/>
        <v>-83</v>
      </c>
      <c r="K56" s="128">
        <f t="shared" si="1"/>
        <v>-1</v>
      </c>
      <c r="L56" s="129"/>
      <c r="N56" s="94"/>
      <c r="O56" s="94"/>
      <c r="P56" s="95"/>
    </row>
    <row r="57" spans="2:16" s="81" customFormat="1" ht="15.75">
      <c r="B57" s="130"/>
      <c r="C57" s="130" t="s">
        <v>61</v>
      </c>
      <c r="D57" s="131">
        <v>196</v>
      </c>
      <c r="E57" s="131">
        <v>34</v>
      </c>
      <c r="F57" s="131">
        <v>230</v>
      </c>
      <c r="G57" s="131"/>
      <c r="H57" s="131"/>
      <c r="I57" s="131"/>
      <c r="J57" s="131">
        <f t="shared" si="0"/>
        <v>-230</v>
      </c>
      <c r="K57" s="132">
        <f t="shared" si="1"/>
        <v>-1</v>
      </c>
      <c r="L57" s="133"/>
      <c r="N57" s="96"/>
      <c r="O57" s="96"/>
      <c r="P57" s="96"/>
    </row>
    <row r="58" spans="2:16" s="81" customFormat="1" ht="15.75">
      <c r="B58" s="130">
        <v>28</v>
      </c>
      <c r="C58" s="130" t="s">
        <v>62</v>
      </c>
      <c r="D58" s="131">
        <v>1395</v>
      </c>
      <c r="E58" s="131">
        <v>201</v>
      </c>
      <c r="F58" s="131">
        <v>1596</v>
      </c>
      <c r="G58" s="131"/>
      <c r="H58" s="131"/>
      <c r="I58" s="131"/>
      <c r="J58" s="131">
        <f t="shared" si="0"/>
        <v>-1596</v>
      </c>
      <c r="K58" s="132">
        <f t="shared" si="1"/>
        <v>-1</v>
      </c>
      <c r="L58" s="133"/>
      <c r="N58" s="96"/>
      <c r="O58" s="96"/>
      <c r="P58" s="96"/>
    </row>
    <row r="59" spans="2:16" s="81" customFormat="1" ht="15.75">
      <c r="B59" s="130">
        <v>30</v>
      </c>
      <c r="C59" s="130" t="s">
        <v>63</v>
      </c>
      <c r="D59" s="131">
        <v>280</v>
      </c>
      <c r="E59" s="131">
        <v>37</v>
      </c>
      <c r="F59" s="131">
        <v>317</v>
      </c>
      <c r="G59" s="131"/>
      <c r="H59" s="131"/>
      <c r="I59" s="131"/>
      <c r="J59" s="131">
        <f t="shared" si="0"/>
        <v>-317</v>
      </c>
      <c r="K59" s="132">
        <f t="shared" si="1"/>
        <v>-1</v>
      </c>
      <c r="L59" s="133"/>
      <c r="N59" s="96"/>
      <c r="O59" s="96"/>
      <c r="P59" s="96"/>
    </row>
    <row r="60" spans="2:16" s="81" customFormat="1" ht="15.75">
      <c r="B60" s="130">
        <v>31</v>
      </c>
      <c r="C60" s="130" t="s">
        <v>64</v>
      </c>
      <c r="D60" s="131">
        <v>297</v>
      </c>
      <c r="E60" s="131">
        <v>34</v>
      </c>
      <c r="F60" s="131">
        <v>331</v>
      </c>
      <c r="G60" s="131"/>
      <c r="H60" s="131"/>
      <c r="I60" s="131"/>
      <c r="J60" s="131">
        <f t="shared" si="0"/>
        <v>-331</v>
      </c>
      <c r="K60" s="132">
        <f t="shared" si="1"/>
        <v>-1</v>
      </c>
      <c r="L60" s="133"/>
      <c r="N60" s="96"/>
      <c r="O60" s="96"/>
      <c r="P60" s="96"/>
    </row>
    <row r="61" spans="2:16" s="80" customFormat="1" ht="15.75">
      <c r="B61" s="125">
        <v>1</v>
      </c>
      <c r="C61" s="125" t="s">
        <v>90</v>
      </c>
      <c r="D61" s="126">
        <v>92</v>
      </c>
      <c r="E61" s="126">
        <v>14</v>
      </c>
      <c r="F61" s="127">
        <v>106</v>
      </c>
      <c r="G61" s="126"/>
      <c r="H61" s="126"/>
      <c r="I61" s="127"/>
      <c r="J61" s="126">
        <f t="shared" si="0"/>
        <v>-106</v>
      </c>
      <c r="K61" s="128">
        <f t="shared" si="1"/>
        <v>-1</v>
      </c>
      <c r="L61" s="129"/>
      <c r="N61" s="94"/>
      <c r="O61" s="94"/>
      <c r="P61" s="95"/>
    </row>
    <row r="62" spans="2:16" s="80" customFormat="1" ht="15.75">
      <c r="B62" s="125">
        <v>20</v>
      </c>
      <c r="C62" s="125" t="s">
        <v>91</v>
      </c>
      <c r="D62" s="126">
        <v>202</v>
      </c>
      <c r="E62" s="126">
        <v>24</v>
      </c>
      <c r="F62" s="127">
        <v>226</v>
      </c>
      <c r="G62" s="126"/>
      <c r="H62" s="126"/>
      <c r="I62" s="127"/>
      <c r="J62" s="126">
        <f t="shared" si="0"/>
        <v>-226</v>
      </c>
      <c r="K62" s="128">
        <f t="shared" si="1"/>
        <v>-1</v>
      </c>
      <c r="L62" s="129"/>
      <c r="N62" s="94"/>
      <c r="O62" s="94"/>
      <c r="P62" s="95"/>
    </row>
    <row r="63" spans="2:16" s="80" customFormat="1" ht="15.75">
      <c r="B63" s="125">
        <v>48</v>
      </c>
      <c r="C63" s="125" t="s">
        <v>92</v>
      </c>
      <c r="D63" s="126">
        <v>260</v>
      </c>
      <c r="E63" s="126">
        <v>41</v>
      </c>
      <c r="F63" s="127">
        <v>301</v>
      </c>
      <c r="G63" s="126"/>
      <c r="H63" s="126"/>
      <c r="I63" s="127"/>
      <c r="J63" s="126">
        <f t="shared" si="0"/>
        <v>-301</v>
      </c>
      <c r="K63" s="128">
        <f t="shared" si="1"/>
        <v>-1</v>
      </c>
      <c r="L63" s="129"/>
      <c r="N63" s="94"/>
      <c r="O63" s="94"/>
      <c r="P63" s="95"/>
    </row>
    <row r="64" spans="2:16" s="81" customFormat="1" ht="15.75">
      <c r="B64" s="130"/>
      <c r="C64" s="130" t="s">
        <v>65</v>
      </c>
      <c r="D64" s="131">
        <v>554</v>
      </c>
      <c r="E64" s="131">
        <v>79</v>
      </c>
      <c r="F64" s="131">
        <v>633</v>
      </c>
      <c r="G64" s="131"/>
      <c r="H64" s="131"/>
      <c r="I64" s="131"/>
      <c r="J64" s="131">
        <f t="shared" si="0"/>
        <v>-633</v>
      </c>
      <c r="K64" s="132">
        <f t="shared" si="1"/>
        <v>-1</v>
      </c>
      <c r="L64" s="133"/>
      <c r="N64" s="96"/>
      <c r="O64" s="96"/>
      <c r="P64" s="96"/>
    </row>
    <row r="65" spans="2:16" s="81" customFormat="1" ht="15.75">
      <c r="B65" s="130">
        <v>26</v>
      </c>
      <c r="C65" s="130" t="s">
        <v>66</v>
      </c>
      <c r="D65" s="131">
        <v>78</v>
      </c>
      <c r="E65" s="131">
        <v>6</v>
      </c>
      <c r="F65" s="131">
        <v>84</v>
      </c>
      <c r="G65" s="131"/>
      <c r="H65" s="131"/>
      <c r="I65" s="131"/>
      <c r="J65" s="131">
        <f t="shared" si="0"/>
        <v>-84</v>
      </c>
      <c r="K65" s="132">
        <f t="shared" si="1"/>
        <v>-1</v>
      </c>
      <c r="L65" s="133"/>
      <c r="N65" s="96"/>
      <c r="O65" s="96"/>
      <c r="P65" s="96"/>
    </row>
    <row r="66" spans="2:16" s="80" customFormat="1" ht="15.75">
      <c r="B66" s="125">
        <v>51</v>
      </c>
      <c r="C66" s="125" t="s">
        <v>67</v>
      </c>
      <c r="D66" s="126">
        <v>4</v>
      </c>
      <c r="E66" s="126">
        <v>1</v>
      </c>
      <c r="F66" s="126">
        <v>5</v>
      </c>
      <c r="G66" s="126"/>
      <c r="H66" s="126"/>
      <c r="I66" s="126"/>
      <c r="J66" s="126">
        <f t="shared" si="0"/>
        <v>-5</v>
      </c>
      <c r="K66" s="128">
        <f t="shared" si="1"/>
        <v>-1</v>
      </c>
      <c r="L66" s="129"/>
      <c r="N66" s="94"/>
      <c r="O66" s="94"/>
      <c r="P66" s="95"/>
    </row>
    <row r="67" spans="2:16" s="80" customFormat="1" ht="15.75">
      <c r="B67" s="125">
        <v>52</v>
      </c>
      <c r="C67" s="125" t="s">
        <v>68</v>
      </c>
      <c r="D67" s="126">
        <v>6</v>
      </c>
      <c r="E67" s="126">
        <v>0</v>
      </c>
      <c r="F67" s="126">
        <v>6</v>
      </c>
      <c r="G67" s="126"/>
      <c r="H67" s="126"/>
      <c r="I67" s="126"/>
      <c r="J67" s="126">
        <f t="shared" si="0"/>
        <v>-6</v>
      </c>
      <c r="K67" s="128">
        <f t="shared" si="1"/>
        <v>-1</v>
      </c>
      <c r="L67" s="129"/>
      <c r="N67" s="94"/>
      <c r="O67" s="94"/>
      <c r="P67" s="95"/>
    </row>
    <row r="68" spans="2:16" s="80" customFormat="1" ht="15" customHeight="1">
      <c r="B68" s="134"/>
      <c r="C68" s="134" t="s">
        <v>8</v>
      </c>
      <c r="D68" s="135">
        <v>7144</v>
      </c>
      <c r="E68" s="135">
        <v>1050</v>
      </c>
      <c r="F68" s="135">
        <v>8194</v>
      </c>
      <c r="G68" s="135" t="s">
        <v>109</v>
      </c>
      <c r="H68" s="135" t="s">
        <v>109</v>
      </c>
      <c r="I68" s="135" t="s">
        <v>109</v>
      </c>
      <c r="J68" s="135" t="e">
        <f t="shared" si="0"/>
        <v>#VALUE!</v>
      </c>
      <c r="K68" s="136" t="e">
        <f t="shared" si="1"/>
        <v>#VALUE!</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Portada</vt:lpstr>
      <vt:lpstr>Índice</vt:lpstr>
      <vt:lpstr>Prestaciones</vt:lpstr>
      <vt:lpstr>Totales y gasto</vt:lpstr>
      <vt:lpstr>Procesos por CC.AA</vt:lpstr>
      <vt:lpstr>Modalidades y duraciones medias</vt:lpstr>
      <vt:lpstr>Excedencias</vt:lpstr>
      <vt:lpstr>Excedencias (2)</vt:lpstr>
      <vt:lpstr>Total y Variación interanual</vt:lpstr>
      <vt:lpstr>Excedencias por CC.AA</vt:lpstr>
      <vt:lpstr>Excedencias!Área_de_impresión</vt:lpstr>
      <vt:lpstr>'Excedencias (2)'!Área_de_impresión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ANGEL GALLEGO</cp:lastModifiedBy>
  <cp:lastPrinted>2020-07-22T07:39:18Z</cp:lastPrinted>
  <dcterms:created xsi:type="dcterms:W3CDTF">2020-04-09T17:28:39Z</dcterms:created>
  <dcterms:modified xsi:type="dcterms:W3CDTF">2023-04-28T06:57:34Z</dcterms:modified>
</cp:coreProperties>
</file>